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KOMASACIJE\Delovisca\Gancani\05 Gancani_agromelioracija\RAZPIS ZA IZVAJALCA 2019\"/>
    </mc:Choice>
  </mc:AlternateContent>
  <xr:revisionPtr revIDLastSave="0" documentId="13_ncr:1_{15DC54A7-3DF9-4681-AF7D-57243351FE8F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 REKAPITULACIJA - SKUPNA" sheetId="1" r:id="rId1"/>
    <sheet name="SPLOŠNI STROŠKI" sheetId="2" r:id="rId2"/>
    <sheet name="REKAPITULACIJA-POTI in ZARASTI" sheetId="39" r:id="rId3"/>
    <sheet name="SPLOŠNA NAVODILA" sheetId="40" r:id="rId4"/>
    <sheet name="INP 1 " sheetId="84" r:id="rId5"/>
    <sheet name="INP 2" sheetId="85" r:id="rId6"/>
    <sheet name="INP 3 " sheetId="86" r:id="rId7"/>
    <sheet name="INP 4 " sheetId="87" r:id="rId8"/>
    <sheet name="INP 5 " sheetId="88" r:id="rId9"/>
    <sheet name="INP 6" sheetId="89" r:id="rId10"/>
    <sheet name="INP 7" sheetId="90" r:id="rId11"/>
    <sheet name="INP 8" sheetId="91" r:id="rId12"/>
    <sheet name="INP 9" sheetId="92" r:id="rId13"/>
    <sheet name="INP 10" sheetId="93" r:id="rId14"/>
    <sheet name="INP 11" sheetId="94" r:id="rId15"/>
    <sheet name="INP 12" sheetId="95" r:id="rId16"/>
    <sheet name="INP 13" sheetId="96" r:id="rId17"/>
    <sheet name="INP 14" sheetId="97" r:id="rId18"/>
    <sheet name="INP 15" sheetId="98" r:id="rId19"/>
    <sheet name="INP 16" sheetId="99" r:id="rId20"/>
    <sheet name="INP 17" sheetId="100" r:id="rId21"/>
    <sheet name="INP 18" sheetId="101" r:id="rId22"/>
    <sheet name="INP 19" sheetId="102" r:id="rId23"/>
    <sheet name="INP 20" sheetId="103" r:id="rId24"/>
    <sheet name="INP 21" sheetId="104" r:id="rId25"/>
    <sheet name="INP 22" sheetId="105" r:id="rId26"/>
    <sheet name="INP 23" sheetId="106" r:id="rId27"/>
    <sheet name="INP 24" sheetId="107" r:id="rId28"/>
    <sheet name="INP 25" sheetId="108" r:id="rId29"/>
    <sheet name="INP 26" sheetId="109" r:id="rId30"/>
    <sheet name="INP 27" sheetId="110" r:id="rId31"/>
    <sheet name="INP 28" sheetId="111" r:id="rId32"/>
    <sheet name="RP 1" sheetId="5" r:id="rId33"/>
    <sheet name="RP 2" sheetId="6" r:id="rId34"/>
    <sheet name="RP 3" sheetId="7" r:id="rId35"/>
    <sheet name="RP 4" sheetId="8" r:id="rId36"/>
    <sheet name="RP 5" sheetId="9" r:id="rId37"/>
    <sheet name="RP 6" sheetId="10" r:id="rId38"/>
    <sheet name="RP 7" sheetId="11" r:id="rId39"/>
    <sheet name="RP 8" sheetId="12" r:id="rId40"/>
    <sheet name="RSP 1" sheetId="13" r:id="rId41"/>
    <sheet name="OJO 1" sheetId="14" r:id="rId42"/>
    <sheet name="OJO 2" sheetId="15" r:id="rId43"/>
    <sheet name="OJO 3" sheetId="16" r:id="rId44"/>
    <sheet name="KGD 1" sheetId="17" r:id="rId45"/>
    <sheet name="KGD 2" sheetId="18" r:id="rId46"/>
    <sheet name="KGD 3" sheetId="19" r:id="rId47"/>
    <sheet name="KGD 4" sheetId="20" r:id="rId48"/>
    <sheet name="KGD 5" sheetId="21" r:id="rId49"/>
    <sheet name="KGD 6" sheetId="22" r:id="rId50"/>
    <sheet name="KGD 7" sheetId="23" r:id="rId51"/>
    <sheet name="KGD 8" sheetId="24" r:id="rId52"/>
    <sheet name="KGD 9" sheetId="25" r:id="rId53"/>
    <sheet name="KGD 10" sheetId="26" r:id="rId54"/>
    <sheet name="KGD 11" sheetId="27" r:id="rId55"/>
    <sheet name="KGD 12" sheetId="28" r:id="rId56"/>
    <sheet name="KGD 13" sheetId="29" r:id="rId57"/>
    <sheet name="KGD 14" sheetId="30" r:id="rId58"/>
    <sheet name="KGD 16" sheetId="32" r:id="rId59"/>
    <sheet name="KGD 17" sheetId="33" r:id="rId60"/>
    <sheet name="KGD 19" sheetId="69" r:id="rId61"/>
    <sheet name="KGD 20" sheetId="70" r:id="rId62"/>
    <sheet name="KGD 22" sheetId="72" r:id="rId63"/>
    <sheet name="KGD 23" sheetId="73" r:id="rId64"/>
    <sheet name="KGD 24" sheetId="74" r:id="rId65"/>
    <sheet name="KGD 25" sheetId="75" r:id="rId66"/>
    <sheet name="KGD 26" sheetId="76" r:id="rId67"/>
    <sheet name="KGD 27" sheetId="77" r:id="rId68"/>
    <sheet name="KGD 32" sheetId="82" r:id="rId69"/>
    <sheet name="KGD 33" sheetId="83" r:id="rId7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86" l="1"/>
  <c r="G13" i="86" s="1"/>
  <c r="E11" i="86"/>
  <c r="G11" i="86" s="1"/>
  <c r="G9" i="86"/>
  <c r="E13" i="87"/>
  <c r="E15" i="87" s="1"/>
  <c r="G15" i="87" s="1"/>
  <c r="E11" i="87"/>
  <c r="G11" i="87" s="1"/>
  <c r="G9" i="87"/>
  <c r="E13" i="88"/>
  <c r="E15" i="88" s="1"/>
  <c r="G15" i="88" s="1"/>
  <c r="E11" i="88"/>
  <c r="G11" i="88" s="1"/>
  <c r="G9" i="88"/>
  <c r="E13" i="89"/>
  <c r="E17" i="89" s="1"/>
  <c r="G17" i="89" s="1"/>
  <c r="E11" i="89"/>
  <c r="G11" i="89" s="1"/>
  <c r="G9" i="89"/>
  <c r="E13" i="90"/>
  <c r="E17" i="90" s="1"/>
  <c r="G17" i="90" s="1"/>
  <c r="E11" i="90"/>
  <c r="G11" i="90" s="1"/>
  <c r="G9" i="90"/>
  <c r="E13" i="91"/>
  <c r="E17" i="91" s="1"/>
  <c r="G17" i="91" s="1"/>
  <c r="E11" i="91"/>
  <c r="G11" i="91" s="1"/>
  <c r="G9" i="91"/>
  <c r="E13" i="92"/>
  <c r="E15" i="92" s="1"/>
  <c r="G15" i="92" s="1"/>
  <c r="E11" i="92"/>
  <c r="G11" i="92" s="1"/>
  <c r="G9" i="92"/>
  <c r="E13" i="93"/>
  <c r="E17" i="93" s="1"/>
  <c r="G17" i="93" s="1"/>
  <c r="E11" i="93"/>
  <c r="G11" i="93" s="1"/>
  <c r="G9" i="93"/>
  <c r="E13" i="94"/>
  <c r="E17" i="94" s="1"/>
  <c r="G17" i="94" s="1"/>
  <c r="E11" i="94"/>
  <c r="G11" i="94" s="1"/>
  <c r="G9" i="94"/>
  <c r="E13" i="95"/>
  <c r="E17" i="95" s="1"/>
  <c r="G17" i="95" s="1"/>
  <c r="E11" i="95"/>
  <c r="G11" i="95" s="1"/>
  <c r="G9" i="95"/>
  <c r="E13" i="96"/>
  <c r="E15" i="96" s="1"/>
  <c r="G15" i="96" s="1"/>
  <c r="E11" i="96"/>
  <c r="G11" i="96" s="1"/>
  <c r="G9" i="96"/>
  <c r="E13" i="97"/>
  <c r="E17" i="97" s="1"/>
  <c r="G17" i="97" s="1"/>
  <c r="E11" i="97"/>
  <c r="G11" i="97" s="1"/>
  <c r="G9" i="97"/>
  <c r="E13" i="98"/>
  <c r="E17" i="98" s="1"/>
  <c r="G17" i="98" s="1"/>
  <c r="E11" i="98"/>
  <c r="G11" i="98" s="1"/>
  <c r="G9" i="98"/>
  <c r="G13" i="99"/>
  <c r="E13" i="99"/>
  <c r="E17" i="99" s="1"/>
  <c r="G17" i="99" s="1"/>
  <c r="E11" i="99"/>
  <c r="G11" i="99" s="1"/>
  <c r="G9" i="99"/>
  <c r="E13" i="100"/>
  <c r="E15" i="100" s="1"/>
  <c r="G15" i="100" s="1"/>
  <c r="E11" i="100"/>
  <c r="G11" i="100" s="1"/>
  <c r="G9" i="100"/>
  <c r="E13" i="101"/>
  <c r="E17" i="101" s="1"/>
  <c r="G17" i="101" s="1"/>
  <c r="E11" i="101"/>
  <c r="G11" i="101" s="1"/>
  <c r="G9" i="101"/>
  <c r="E13" i="102"/>
  <c r="E17" i="102" s="1"/>
  <c r="G17" i="102" s="1"/>
  <c r="E11" i="102"/>
  <c r="G11" i="102" s="1"/>
  <c r="G9" i="102"/>
  <c r="E13" i="103"/>
  <c r="E17" i="103" s="1"/>
  <c r="G17" i="103" s="1"/>
  <c r="E11" i="103"/>
  <c r="G11" i="103" s="1"/>
  <c r="G9" i="103"/>
  <c r="E17" i="104"/>
  <c r="G17" i="104" s="1"/>
  <c r="E13" i="104"/>
  <c r="E15" i="104" s="1"/>
  <c r="G15" i="104" s="1"/>
  <c r="E11" i="104"/>
  <c r="G11" i="104" s="1"/>
  <c r="G9" i="104"/>
  <c r="E13" i="105"/>
  <c r="E17" i="105" s="1"/>
  <c r="G17" i="105" s="1"/>
  <c r="E11" i="105"/>
  <c r="G11" i="105" s="1"/>
  <c r="G9" i="105"/>
  <c r="E13" i="106"/>
  <c r="E17" i="106" s="1"/>
  <c r="G17" i="106" s="1"/>
  <c r="E11" i="106"/>
  <c r="G11" i="106" s="1"/>
  <c r="G9" i="106"/>
  <c r="E13" i="107"/>
  <c r="E17" i="107" s="1"/>
  <c r="G17" i="107" s="1"/>
  <c r="E11" i="107"/>
  <c r="G11" i="107" s="1"/>
  <c r="G9" i="107"/>
  <c r="E13" i="108"/>
  <c r="E15" i="108" s="1"/>
  <c r="G15" i="108" s="1"/>
  <c r="E11" i="108"/>
  <c r="G11" i="108" s="1"/>
  <c r="G9" i="108"/>
  <c r="E13" i="109"/>
  <c r="E17" i="109" s="1"/>
  <c r="G17" i="109" s="1"/>
  <c r="E11" i="109"/>
  <c r="G11" i="109" s="1"/>
  <c r="G9" i="109"/>
  <c r="E13" i="110"/>
  <c r="E17" i="110" s="1"/>
  <c r="G17" i="110" s="1"/>
  <c r="E11" i="110"/>
  <c r="G11" i="110" s="1"/>
  <c r="G9" i="110"/>
  <c r="E13" i="111"/>
  <c r="E17" i="111" s="1"/>
  <c r="G17" i="111" s="1"/>
  <c r="E11" i="111"/>
  <c r="G11" i="111" s="1"/>
  <c r="G9" i="111"/>
  <c r="E13" i="85"/>
  <c r="E15" i="85" s="1"/>
  <c r="G15" i="85" s="1"/>
  <c r="E11" i="85"/>
  <c r="G11" i="85" s="1"/>
  <c r="G9" i="85"/>
  <c r="E17" i="96" l="1"/>
  <c r="G17" i="96" s="1"/>
  <c r="E17" i="85"/>
  <c r="G17" i="85" s="1"/>
  <c r="E15" i="99"/>
  <c r="G15" i="99" s="1"/>
  <c r="G19" i="99" s="1"/>
  <c r="G13" i="95"/>
  <c r="G13" i="111"/>
  <c r="E15" i="111"/>
  <c r="G15" i="111" s="1"/>
  <c r="E15" i="95"/>
  <c r="G15" i="95" s="1"/>
  <c r="G19" i="95" s="1"/>
  <c r="E17" i="108"/>
  <c r="G17" i="108" s="1"/>
  <c r="G13" i="107"/>
  <c r="E17" i="87"/>
  <c r="G17" i="87" s="1"/>
  <c r="E15" i="107"/>
  <c r="G15" i="107" s="1"/>
  <c r="G19" i="107" s="1"/>
  <c r="E15" i="110"/>
  <c r="G15" i="110" s="1"/>
  <c r="E15" i="106"/>
  <c r="G15" i="106" s="1"/>
  <c r="G13" i="103"/>
  <c r="E15" i="103"/>
  <c r="G15" i="103" s="1"/>
  <c r="G19" i="103"/>
  <c r="E15" i="102"/>
  <c r="G15" i="102" s="1"/>
  <c r="E17" i="100"/>
  <c r="G17" i="100" s="1"/>
  <c r="E15" i="98"/>
  <c r="G15" i="98" s="1"/>
  <c r="E15" i="94"/>
  <c r="G15" i="94" s="1"/>
  <c r="E17" i="92"/>
  <c r="G17" i="92" s="1"/>
  <c r="G13" i="91"/>
  <c r="E15" i="91"/>
  <c r="G15" i="91" s="1"/>
  <c r="E15" i="90"/>
  <c r="G15" i="90" s="1"/>
  <c r="G13" i="87"/>
  <c r="E15" i="86"/>
  <c r="G15" i="86" s="1"/>
  <c r="E17" i="86"/>
  <c r="G17" i="86" s="1"/>
  <c r="E17" i="88"/>
  <c r="G17" i="88" s="1"/>
  <c r="G13" i="110"/>
  <c r="G13" i="106"/>
  <c r="G13" i="102"/>
  <c r="G13" i="98"/>
  <c r="G19" i="98" s="1"/>
  <c r="G13" i="94"/>
  <c r="G13" i="90"/>
  <c r="G13" i="109"/>
  <c r="G13" i="97"/>
  <c r="G13" i="93"/>
  <c r="E15" i="105"/>
  <c r="G15" i="105" s="1"/>
  <c r="E15" i="101"/>
  <c r="G15" i="101" s="1"/>
  <c r="E15" i="97"/>
  <c r="G15" i="97" s="1"/>
  <c r="G13" i="85"/>
  <c r="G13" i="108"/>
  <c r="G13" i="104"/>
  <c r="G19" i="104" s="1"/>
  <c r="G13" i="100"/>
  <c r="G19" i="100" s="1"/>
  <c r="G13" i="96"/>
  <c r="G13" i="92"/>
  <c r="G13" i="88"/>
  <c r="G13" i="105"/>
  <c r="G13" i="101"/>
  <c r="G13" i="89"/>
  <c r="E15" i="109"/>
  <c r="G15" i="109" s="1"/>
  <c r="E15" i="93"/>
  <c r="G15" i="93" s="1"/>
  <c r="E15" i="89"/>
  <c r="G15" i="89" s="1"/>
  <c r="E12" i="32"/>
  <c r="G12" i="32" s="1"/>
  <c r="E10" i="32"/>
  <c r="G10" i="32" s="1"/>
  <c r="E8" i="32"/>
  <c r="G8" i="32" s="1"/>
  <c r="E12" i="28"/>
  <c r="G12" i="28" s="1"/>
  <c r="E10" i="28"/>
  <c r="G10" i="28" s="1"/>
  <c r="E8" i="28"/>
  <c r="G8" i="28" s="1"/>
  <c r="E12" i="29"/>
  <c r="G12" i="29" s="1"/>
  <c r="E10" i="29"/>
  <c r="G10" i="29" s="1"/>
  <c r="E8" i="29"/>
  <c r="G8" i="29" s="1"/>
  <c r="E12" i="30"/>
  <c r="G12" i="30" s="1"/>
  <c r="E10" i="30"/>
  <c r="G10" i="30" s="1"/>
  <c r="E8" i="30"/>
  <c r="G8" i="30" s="1"/>
  <c r="E12" i="33"/>
  <c r="G12" i="33" s="1"/>
  <c r="E10" i="33"/>
  <c r="G10" i="33" s="1"/>
  <c r="E8" i="33"/>
  <c r="G8" i="33" s="1"/>
  <c r="E12" i="69"/>
  <c r="G12" i="69" s="1"/>
  <c r="E10" i="69"/>
  <c r="G10" i="69" s="1"/>
  <c r="E8" i="69"/>
  <c r="G8" i="69" s="1"/>
  <c r="E12" i="70"/>
  <c r="G12" i="70" s="1"/>
  <c r="E10" i="70"/>
  <c r="G10" i="70" s="1"/>
  <c r="E8" i="70"/>
  <c r="G8" i="70" s="1"/>
  <c r="E12" i="72"/>
  <c r="G12" i="72" s="1"/>
  <c r="E10" i="72"/>
  <c r="G10" i="72" s="1"/>
  <c r="E8" i="72"/>
  <c r="G8" i="72" s="1"/>
  <c r="E12" i="73"/>
  <c r="G12" i="73" s="1"/>
  <c r="E10" i="73"/>
  <c r="G10" i="73" s="1"/>
  <c r="E8" i="73"/>
  <c r="G8" i="73" s="1"/>
  <c r="E12" i="74"/>
  <c r="G12" i="74" s="1"/>
  <c r="E10" i="74"/>
  <c r="G10" i="74" s="1"/>
  <c r="E8" i="74"/>
  <c r="G8" i="74" s="1"/>
  <c r="E12" i="75"/>
  <c r="G12" i="75" s="1"/>
  <c r="E10" i="75"/>
  <c r="G10" i="75" s="1"/>
  <c r="E8" i="75"/>
  <c r="G8" i="75" s="1"/>
  <c r="E12" i="76"/>
  <c r="G12" i="76" s="1"/>
  <c r="E10" i="76"/>
  <c r="G10" i="76" s="1"/>
  <c r="E8" i="76"/>
  <c r="G8" i="76" s="1"/>
  <c r="E12" i="77"/>
  <c r="G12" i="77" s="1"/>
  <c r="E10" i="77"/>
  <c r="G10" i="77" s="1"/>
  <c r="E8" i="77"/>
  <c r="G8" i="77" s="1"/>
  <c r="E12" i="82"/>
  <c r="G12" i="82" s="1"/>
  <c r="E10" i="82"/>
  <c r="G10" i="82" s="1"/>
  <c r="E8" i="82"/>
  <c r="G8" i="82" s="1"/>
  <c r="E12" i="83"/>
  <c r="G12" i="83" s="1"/>
  <c r="E10" i="83"/>
  <c r="G10" i="83" s="1"/>
  <c r="E8" i="83"/>
  <c r="G8" i="83" s="1"/>
  <c r="E12" i="27"/>
  <c r="G12" i="27" s="1"/>
  <c r="E10" i="27"/>
  <c r="G10" i="27" s="1"/>
  <c r="E8" i="27"/>
  <c r="G8" i="27" s="1"/>
  <c r="E12" i="19"/>
  <c r="G12" i="19" s="1"/>
  <c r="E10" i="19"/>
  <c r="G10" i="19" s="1"/>
  <c r="E8" i="19"/>
  <c r="G8" i="19" s="1"/>
  <c r="E12" i="20"/>
  <c r="G12" i="20" s="1"/>
  <c r="E10" i="20"/>
  <c r="G10" i="20" s="1"/>
  <c r="E8" i="20"/>
  <c r="G8" i="20" s="1"/>
  <c r="E12" i="21"/>
  <c r="G12" i="21" s="1"/>
  <c r="E10" i="21"/>
  <c r="G10" i="21" s="1"/>
  <c r="E8" i="21"/>
  <c r="G8" i="21" s="1"/>
  <c r="E12" i="22"/>
  <c r="G12" i="22" s="1"/>
  <c r="E10" i="22"/>
  <c r="G10" i="22" s="1"/>
  <c r="E8" i="22"/>
  <c r="G8" i="22" s="1"/>
  <c r="E12" i="23"/>
  <c r="G12" i="23" s="1"/>
  <c r="E10" i="23"/>
  <c r="G10" i="23" s="1"/>
  <c r="E8" i="23"/>
  <c r="G8" i="23" s="1"/>
  <c r="E12" i="24"/>
  <c r="G12" i="24" s="1"/>
  <c r="E10" i="24"/>
  <c r="G10" i="24" s="1"/>
  <c r="E8" i="24"/>
  <c r="G8" i="24" s="1"/>
  <c r="E12" i="25"/>
  <c r="G12" i="25" s="1"/>
  <c r="E10" i="25"/>
  <c r="G10" i="25" s="1"/>
  <c r="E8" i="25"/>
  <c r="G8" i="25" s="1"/>
  <c r="E12" i="26"/>
  <c r="G12" i="26" s="1"/>
  <c r="E10" i="26"/>
  <c r="G10" i="26" s="1"/>
  <c r="E8" i="26"/>
  <c r="G8" i="26" s="1"/>
  <c r="E12" i="18"/>
  <c r="G12" i="18" s="1"/>
  <c r="E10" i="18"/>
  <c r="G10" i="18" s="1"/>
  <c r="E8" i="18"/>
  <c r="G8" i="18" s="1"/>
  <c r="E10" i="17"/>
  <c r="G10" i="17" s="1"/>
  <c r="E12" i="17"/>
  <c r="G12" i="17" s="1"/>
  <c r="E8" i="17"/>
  <c r="G8" i="17" s="1"/>
  <c r="G19" i="111" l="1"/>
  <c r="G14" i="83"/>
  <c r="D104" i="39" s="1"/>
  <c r="G14" i="82"/>
  <c r="D103" i="39" s="1"/>
  <c r="G14" i="77"/>
  <c r="D102" i="39" s="1"/>
  <c r="G14" i="76"/>
  <c r="D101" i="39" s="1"/>
  <c r="G14" i="75"/>
  <c r="D100" i="39" s="1"/>
  <c r="G14" i="74"/>
  <c r="D99" i="39" s="1"/>
  <c r="G14" i="73"/>
  <c r="D98" i="39" s="1"/>
  <c r="G14" i="72"/>
  <c r="D97" i="39" s="1"/>
  <c r="G14" i="70"/>
  <c r="D96" i="39" s="1"/>
  <c r="G14" i="69"/>
  <c r="D95" i="39" s="1"/>
  <c r="G14" i="33"/>
  <c r="D94" i="39" s="1"/>
  <c r="G14" i="32"/>
  <c r="D93" i="39" s="1"/>
  <c r="G14" i="30"/>
  <c r="D92" i="39" s="1"/>
  <c r="G14" i="29"/>
  <c r="D91" i="39" s="1"/>
  <c r="G14" i="28"/>
  <c r="D90" i="39" s="1"/>
  <c r="G14" i="25"/>
  <c r="D87" i="39" s="1"/>
  <c r="G14" i="24"/>
  <c r="D86" i="39" s="1"/>
  <c r="G14" i="23"/>
  <c r="D85" i="39" s="1"/>
  <c r="G14" i="22"/>
  <c r="D84" i="39" s="1"/>
  <c r="G14" i="21"/>
  <c r="D83" i="39" s="1"/>
  <c r="G14" i="20"/>
  <c r="D82" i="39" s="1"/>
  <c r="G14" i="19"/>
  <c r="D81" i="39" s="1"/>
  <c r="G14" i="18"/>
  <c r="D80" i="39" s="1"/>
  <c r="G19" i="96"/>
  <c r="G19" i="87"/>
  <c r="G19" i="86"/>
  <c r="G19" i="85"/>
  <c r="G14" i="26"/>
  <c r="D88" i="39" s="1"/>
  <c r="G19" i="91"/>
  <c r="G19" i="101"/>
  <c r="G19" i="93"/>
  <c r="G19" i="97"/>
  <c r="G19" i="109"/>
  <c r="G19" i="92"/>
  <c r="G19" i="94"/>
  <c r="G14" i="27"/>
  <c r="D89" i="39" s="1"/>
  <c r="G19" i="102"/>
  <c r="G19" i="108"/>
  <c r="G19" i="106"/>
  <c r="G19" i="110"/>
  <c r="G19" i="105"/>
  <c r="G19" i="90"/>
  <c r="G19" i="89"/>
  <c r="G19" i="88"/>
  <c r="G14" i="17"/>
  <c r="D79" i="39" s="1"/>
  <c r="E9" i="7" l="1"/>
  <c r="E11" i="7" s="1"/>
  <c r="G11" i="7" s="1"/>
  <c r="E9" i="8"/>
  <c r="E13" i="8" s="1"/>
  <c r="G13" i="8" s="1"/>
  <c r="E9" i="9"/>
  <c r="E17" i="9" s="1"/>
  <c r="G17" i="9" s="1"/>
  <c r="E9" i="10"/>
  <c r="E11" i="10" s="1"/>
  <c r="G11" i="10" s="1"/>
  <c r="E9" i="11"/>
  <c r="E15" i="11" s="1"/>
  <c r="G15" i="11" s="1"/>
  <c r="E9" i="12"/>
  <c r="G9" i="12" s="1"/>
  <c r="E9" i="6"/>
  <c r="E13" i="6" s="1"/>
  <c r="G13" i="6" s="1"/>
  <c r="E11" i="11" l="1"/>
  <c r="G11" i="11" s="1"/>
  <c r="E15" i="9"/>
  <c r="G15" i="9" s="1"/>
  <c r="G9" i="11"/>
  <c r="E13" i="11"/>
  <c r="G13" i="11" s="1"/>
  <c r="E11" i="12"/>
  <c r="G11" i="12" s="1"/>
  <c r="E13" i="12"/>
  <c r="G13" i="12" s="1"/>
  <c r="E15" i="12"/>
  <c r="G15" i="12" s="1"/>
  <c r="E15" i="10"/>
  <c r="G15" i="10" s="1"/>
  <c r="G9" i="9"/>
  <c r="E11" i="9"/>
  <c r="G11" i="9" s="1"/>
  <c r="E13" i="9"/>
  <c r="G13" i="9" s="1"/>
  <c r="G9" i="8"/>
  <c r="E15" i="7"/>
  <c r="G15" i="7" s="1"/>
  <c r="E13" i="10"/>
  <c r="G13" i="10" s="1"/>
  <c r="E15" i="8"/>
  <c r="G15" i="8" s="1"/>
  <c r="E15" i="6"/>
  <c r="G15" i="6" s="1"/>
  <c r="E17" i="11"/>
  <c r="G17" i="11" s="1"/>
  <c r="E13" i="7"/>
  <c r="G13" i="7" s="1"/>
  <c r="E17" i="8"/>
  <c r="G17" i="8" s="1"/>
  <c r="G9" i="6"/>
  <c r="E17" i="10"/>
  <c r="G17" i="10" s="1"/>
  <c r="E11" i="8"/>
  <c r="G11" i="8" s="1"/>
  <c r="E11" i="6"/>
  <c r="G11" i="6" s="1"/>
  <c r="G9" i="10"/>
  <c r="E17" i="12"/>
  <c r="G17" i="12" s="1"/>
  <c r="G9" i="7"/>
  <c r="E17" i="6"/>
  <c r="G17" i="6" s="1"/>
  <c r="E17" i="7"/>
  <c r="G17" i="7" s="1"/>
  <c r="E9" i="5"/>
  <c r="E11" i="5" s="1"/>
  <c r="G11" i="5" s="1"/>
  <c r="G19" i="12" l="1"/>
  <c r="D53" i="39" s="1"/>
  <c r="G19" i="11"/>
  <c r="D52" i="39" s="1"/>
  <c r="G19" i="9"/>
  <c r="D50" i="39" s="1"/>
  <c r="G19" i="8"/>
  <c r="D49" i="39" s="1"/>
  <c r="G19" i="6"/>
  <c r="D47" i="39" s="1"/>
  <c r="G19" i="10"/>
  <c r="D51" i="39" s="1"/>
  <c r="G19" i="7"/>
  <c r="D48" i="39" s="1"/>
  <c r="E13" i="5"/>
  <c r="G13" i="5" s="1"/>
  <c r="E15" i="5"/>
  <c r="G15" i="5" s="1"/>
  <c r="E17" i="5"/>
  <c r="G17" i="5" s="1"/>
  <c r="G9" i="5"/>
  <c r="G19" i="5" l="1"/>
  <c r="D46" i="39" s="1"/>
  <c r="G8" i="2"/>
  <c r="E15" i="16" l="1"/>
  <c r="G15" i="16" s="1"/>
  <c r="G13" i="16"/>
  <c r="G11" i="16"/>
  <c r="E9" i="16"/>
  <c r="G9" i="16" s="1"/>
  <c r="E15" i="15"/>
  <c r="G15" i="15" s="1"/>
  <c r="G13" i="15"/>
  <c r="G11" i="15"/>
  <c r="E9" i="15"/>
  <c r="G9" i="15" s="1"/>
  <c r="E15" i="14"/>
  <c r="G15" i="14" s="1"/>
  <c r="G13" i="14"/>
  <c r="G11" i="14"/>
  <c r="E9" i="14"/>
  <c r="G9" i="14" s="1"/>
  <c r="G17" i="14" l="1"/>
  <c r="D70" i="39" s="1"/>
  <c r="G17" i="15"/>
  <c r="D71" i="39" s="1"/>
  <c r="G17" i="16"/>
  <c r="D72" i="39" s="1"/>
  <c r="E11" i="13" l="1"/>
  <c r="G11" i="13" s="1"/>
  <c r="E9" i="13"/>
  <c r="E13" i="13" s="1"/>
  <c r="G13" i="13" s="1"/>
  <c r="G9" i="13" l="1"/>
  <c r="G15" i="13" s="1"/>
  <c r="D60" i="39" s="1"/>
  <c r="D39" i="39" l="1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G9" i="84" l="1"/>
  <c r="E11" i="84"/>
  <c r="G11" i="84" s="1"/>
  <c r="E13" i="84"/>
  <c r="G13" i="84" s="1"/>
  <c r="E17" i="84" l="1"/>
  <c r="G17" i="84" s="1"/>
  <c r="E15" i="84"/>
  <c r="G15" i="84" s="1"/>
  <c r="G19" i="84" l="1"/>
  <c r="D12" i="39" s="1"/>
  <c r="D106" i="39"/>
  <c r="C20" i="1" s="1"/>
  <c r="C106" i="39"/>
  <c r="C41" i="39"/>
  <c r="C74" i="39" l="1"/>
  <c r="D41" i="39" l="1"/>
  <c r="C12" i="1" s="1"/>
  <c r="C55" i="39"/>
  <c r="C62" i="39"/>
  <c r="C65" i="39" l="1"/>
  <c r="D62" i="39"/>
  <c r="C16" i="1" s="1"/>
  <c r="D74" i="39" l="1"/>
  <c r="C18" i="1" s="1"/>
  <c r="G10" i="2"/>
  <c r="G12" i="2"/>
  <c r="G14" i="2" l="1"/>
  <c r="C10" i="1" s="1"/>
  <c r="D55" i="39"/>
  <c r="D65" i="39" s="1"/>
  <c r="C14" i="1" l="1"/>
  <c r="C22" i="1" s="1"/>
  <c r="C23" i="1" l="1"/>
  <c r="C24" i="1" s="1"/>
</calcChain>
</file>

<file path=xl/sharedStrings.xml><?xml version="1.0" encoding="utf-8"?>
<sst xmlns="http://schemas.openxmlformats.org/spreadsheetml/2006/main" count="1858" uniqueCount="262">
  <si>
    <t>1.</t>
  </si>
  <si>
    <t>2.</t>
  </si>
  <si>
    <t>3.</t>
  </si>
  <si>
    <t>4.</t>
  </si>
  <si>
    <t>5.</t>
  </si>
  <si>
    <t>SKUPAJ</t>
  </si>
  <si>
    <t>DDV 22%</t>
  </si>
  <si>
    <t xml:space="preserve">SKUPAJ Z DDV </t>
  </si>
  <si>
    <t>enota</t>
  </si>
  <si>
    <t>količina</t>
  </si>
  <si>
    <r>
      <t xml:space="preserve">cena/enoto - v </t>
    </r>
    <r>
      <rPr>
        <sz val="12"/>
        <color theme="1"/>
        <rFont val="Calibri"/>
        <family val="2"/>
        <charset val="238"/>
      </rPr>
      <t>€</t>
    </r>
  </si>
  <si>
    <r>
      <t xml:space="preserve">skupaj - v </t>
    </r>
    <r>
      <rPr>
        <sz val="12"/>
        <color theme="1"/>
        <rFont val="Calibri"/>
        <family val="2"/>
        <charset val="238"/>
      </rPr>
      <t>€</t>
    </r>
  </si>
  <si>
    <t>kpl</t>
  </si>
  <si>
    <t>Projektantski nadzor</t>
  </si>
  <si>
    <t>ura</t>
  </si>
  <si>
    <r>
      <t>ZNESEK - V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</rPr>
      <t>€</t>
    </r>
  </si>
  <si>
    <t>m2</t>
  </si>
  <si>
    <t>m3</t>
  </si>
  <si>
    <t>SKUPAJ VSE POTI</t>
  </si>
  <si>
    <t xml:space="preserve"> </t>
  </si>
  <si>
    <t>SPLOŠNO K POSTAVKAM PO POSAMEZNIH DELIH:</t>
  </si>
  <si>
    <t>UVODNA DOLOČILA:</t>
  </si>
  <si>
    <r>
      <t xml:space="preserve">Vsa dela je potrebno izvajati v skladu z: </t>
    </r>
    <r>
      <rPr>
        <sz val="10"/>
        <color indexed="10"/>
        <rFont val="Arial"/>
        <family val="2"/>
        <charset val="238"/>
      </rPr>
      <t/>
    </r>
  </si>
  <si>
    <t>* veljavnimi tehničnimi predpisi in normativi v soglasju z obveznimi standardi,</t>
  </si>
  <si>
    <t>* varstvom pri delu, varovanjem zdravja in življenja ljudi, varstvom pred požarom,</t>
  </si>
  <si>
    <t>* varstvom pred naravnimi in drugimi nesrečami,</t>
  </si>
  <si>
    <t xml:space="preserve">* zakonom o graditvi objektov </t>
  </si>
  <si>
    <t>* pravili stroke</t>
  </si>
  <si>
    <t>V enotnih cenah posameznih pogodbenih postavk tega popisa ne glede na vrsto del morajo biti zajeti stroški:</t>
  </si>
  <si>
    <t>* izvedba del in materiala po popisu iz postavke</t>
  </si>
  <si>
    <t xml:space="preserve">* vsi splošni in stalni stroški povezani z organizacijo in delavanjem gradbišča </t>
  </si>
  <si>
    <t>* transportni stroški v območju in izven območja gradbišča</t>
  </si>
  <si>
    <t>* stroški porabe električne energije,vode in telefona</t>
  </si>
  <si>
    <t>* potrebne komunalne in energetske pristojbine;</t>
  </si>
  <si>
    <t>* vsi stroški potrebni za zagotavljanje varnosti vseh udeležencev na objektu v času gradnje objekta</t>
  </si>
  <si>
    <t>* vsi materali morajo biti atestirani in ustrezno deklarirani</t>
  </si>
  <si>
    <t>v enotnih cenah posameznih postavk morajo biti zajeti sledeci stroški:</t>
  </si>
  <si>
    <t>* izvedba del po popisu</t>
  </si>
  <si>
    <t>* vsi izkopi in transporti izkopanih materialov se obračunajo v raščenem stanju,</t>
  </si>
  <si>
    <t>* vsi zasipi in nasipi se obračunavajo v zbitem - utrjenem stanju</t>
  </si>
  <si>
    <t xml:space="preserve">* pridobivanja vseh potrebnih soglasij in mnenj, vse meritve kvalitete in projektiranih parametrov vgrajenih materialov in naprav, vsa atestna dokumentacija, garancije in potrdila o vgrajenih materialov, predaja vseh v načrte vnešenih sprememb med gradnjo, ter ostali potrebni dokumenti    </t>
  </si>
  <si>
    <t xml:space="preserve">* eventuelni stroški povezani s predstavitvami posameznih predvidenih in vgrajenih materialov investitorju, stroški nastali glede zahtev investitorja o eventuelni faznosti gradnje, prilagajanja terminskega plana izvedbe glede na obstoječe stanje.   </t>
  </si>
  <si>
    <t xml:space="preserve">*pospravljanje in čiščenje tangiranega območja po končani gradnji </t>
  </si>
  <si>
    <t>*meritve zbitosti tampona. Lokacije in število določi nadzorni organ</t>
  </si>
  <si>
    <t>* stroški nakladanja in razkladanja, odvoza odpada in ostalega materiala na stalno deponijo izvajalca, razkladanje, eventuelno razgrinjanje ter plačila vseh dovoljenj in pristojbin deponije ter dokončna ureditev trajnih deponij.</t>
  </si>
  <si>
    <t>* splošni stroški pristojbin in davkov upravnih organov pri prijavi gradbišča,  pridobivanja raznih dovoljenj in soglasij v zvezi z izvedbo</t>
  </si>
  <si>
    <t>* vsi stroški uradnega geodeta med samo gradnjo, kontroli posedkov, ter izdelave uradnega posnetka izvedenega stanja, ter pripravo potrebne dokumentacije za vpis v register gospodarske infrastrukture (GJI)</t>
  </si>
  <si>
    <t>PROJEKTANTSKI PREDRAČUN - REKAPITULACIJA</t>
  </si>
  <si>
    <t>AGROMELIORACIJA NA KOMASACIJSKEM OBMOČJU GANČANI</t>
  </si>
  <si>
    <r>
      <t>dolžina v</t>
    </r>
    <r>
      <rPr>
        <b/>
        <sz val="12"/>
        <rFont val="Calibri"/>
        <family val="2"/>
        <charset val="238"/>
        <scheme val="minor"/>
      </rPr>
      <t xml:space="preserve"> m</t>
    </r>
  </si>
  <si>
    <r>
      <t xml:space="preserve">skupni znesek v </t>
    </r>
    <r>
      <rPr>
        <b/>
        <sz val="12"/>
        <rFont val="Calibri"/>
        <family val="2"/>
        <charset val="238"/>
      </rPr>
      <t>€</t>
    </r>
    <r>
      <rPr>
        <sz val="11"/>
        <rFont val="Calibri"/>
        <family val="2"/>
        <charset val="238"/>
      </rPr>
      <t xml:space="preserve"> - brez DDV</t>
    </r>
  </si>
  <si>
    <r>
      <t xml:space="preserve">IZGRADNJA NOVIH POTI - </t>
    </r>
    <r>
      <rPr>
        <b/>
        <sz val="11"/>
        <rFont val="Calibri"/>
        <family val="2"/>
        <charset val="238"/>
        <scheme val="minor"/>
      </rPr>
      <t>INP</t>
    </r>
  </si>
  <si>
    <t>SKUPAJ INP</t>
  </si>
  <si>
    <r>
      <t xml:space="preserve">RAZGRADNJA STARIH POTI - </t>
    </r>
    <r>
      <rPr>
        <b/>
        <sz val="11"/>
        <rFont val="Calibri"/>
        <family val="2"/>
        <charset val="238"/>
        <scheme val="minor"/>
      </rPr>
      <t>RSP</t>
    </r>
  </si>
  <si>
    <t>SKUPAJ RSP</t>
  </si>
  <si>
    <r>
      <t xml:space="preserve">REKONSTRUKCIJA POTI - </t>
    </r>
    <r>
      <rPr>
        <b/>
        <sz val="11"/>
        <rFont val="Calibri"/>
        <family val="2"/>
        <charset val="238"/>
        <scheme val="minor"/>
      </rPr>
      <t>RP</t>
    </r>
  </si>
  <si>
    <t>SKUPAJ RP</t>
  </si>
  <si>
    <r>
      <rPr>
        <sz val="11"/>
        <rFont val="Calibri"/>
        <family val="2"/>
        <charset val="238"/>
        <scheme val="minor"/>
      </rPr>
      <t>OBNOVA JARKOV ZA ODVODNJAVANJE -</t>
    </r>
    <r>
      <rPr>
        <b/>
        <sz val="11"/>
        <rFont val="Calibri"/>
        <family val="2"/>
        <charset val="238"/>
        <scheme val="minor"/>
      </rPr>
      <t xml:space="preserve"> OJO</t>
    </r>
  </si>
  <si>
    <t xml:space="preserve">                                                                 OJO 2</t>
  </si>
  <si>
    <t xml:space="preserve">                                                                 OJO 3</t>
  </si>
  <si>
    <t xml:space="preserve">PROJEKTANTSKI PREDRAČUN - REKAPITULACIJA </t>
  </si>
  <si>
    <t>SKUPAJ OJO</t>
  </si>
  <si>
    <r>
      <t xml:space="preserve">površina v </t>
    </r>
    <r>
      <rPr>
        <b/>
        <sz val="11"/>
        <rFont val="Calibri"/>
        <family val="2"/>
        <charset val="238"/>
        <scheme val="minor"/>
      </rPr>
      <t>m</t>
    </r>
    <r>
      <rPr>
        <b/>
        <sz val="11"/>
        <rFont val="Arial"/>
        <family val="2"/>
        <charset val="238"/>
      </rPr>
      <t>2</t>
    </r>
  </si>
  <si>
    <r>
      <t xml:space="preserve">KRČITEV GRMOVJA IN DREVES - </t>
    </r>
    <r>
      <rPr>
        <b/>
        <sz val="11"/>
        <rFont val="Calibri"/>
        <family val="2"/>
        <charset val="238"/>
        <scheme val="minor"/>
      </rPr>
      <t>KGD</t>
    </r>
  </si>
  <si>
    <t xml:space="preserve">                                                                 KGD 2</t>
  </si>
  <si>
    <t xml:space="preserve">                                                                 KGD 3</t>
  </si>
  <si>
    <t xml:space="preserve">                                                                 KGD 4</t>
  </si>
  <si>
    <t xml:space="preserve">                                                                 KGD 5</t>
  </si>
  <si>
    <t xml:space="preserve">                                                                 KGD 6</t>
  </si>
  <si>
    <t xml:space="preserve">                                                                 KGD 7</t>
  </si>
  <si>
    <t xml:space="preserve">                                                                 KGD 8</t>
  </si>
  <si>
    <t xml:space="preserve">                                                                 KGD 9</t>
  </si>
  <si>
    <t xml:space="preserve">                                                                 KGD 10</t>
  </si>
  <si>
    <t xml:space="preserve">                                                                 KGD 11</t>
  </si>
  <si>
    <t xml:space="preserve">                                                                 KGD 12</t>
  </si>
  <si>
    <t xml:space="preserve">                                                                 KGD 13</t>
  </si>
  <si>
    <t xml:space="preserve">                                                                 KGD 14</t>
  </si>
  <si>
    <t xml:space="preserve">                                                                 KGD 16</t>
  </si>
  <si>
    <t xml:space="preserve">                                                                 KGD 17</t>
  </si>
  <si>
    <t xml:space="preserve">                                                                 KGD 19</t>
  </si>
  <si>
    <t xml:space="preserve">                                                                 KGD 20</t>
  </si>
  <si>
    <t xml:space="preserve">                                                                 KGD 22</t>
  </si>
  <si>
    <t xml:space="preserve">                                                                 KGD 23</t>
  </si>
  <si>
    <t xml:space="preserve">                                                                 KGD 24</t>
  </si>
  <si>
    <t xml:space="preserve">                                                                 KGD 25</t>
  </si>
  <si>
    <t xml:space="preserve">                                                                 KGD 26</t>
  </si>
  <si>
    <t xml:space="preserve">                                                                 KGD 27</t>
  </si>
  <si>
    <t xml:space="preserve">                                                                 KGD 32</t>
  </si>
  <si>
    <t xml:space="preserve">                                                                 KGD 33</t>
  </si>
  <si>
    <t>SKUPAJ KGD</t>
  </si>
  <si>
    <t xml:space="preserve">                                                                 KGD 1           </t>
  </si>
  <si>
    <t xml:space="preserve">                                                                 OJO 1            </t>
  </si>
  <si>
    <t xml:space="preserve">                                                                   RP 1</t>
  </si>
  <si>
    <t xml:space="preserve">                                                                   RP 2</t>
  </si>
  <si>
    <t xml:space="preserve">                                                                   RP 3</t>
  </si>
  <si>
    <t xml:space="preserve">                                                                   RP 4</t>
  </si>
  <si>
    <t xml:space="preserve">                                                                   RP 5</t>
  </si>
  <si>
    <t xml:space="preserve">                                                                   RP 6</t>
  </si>
  <si>
    <t xml:space="preserve">                                                                   RP 7</t>
  </si>
  <si>
    <t xml:space="preserve">                                                                   RP 8             </t>
  </si>
  <si>
    <t xml:space="preserve">                                                                  RSP 1            </t>
  </si>
  <si>
    <t xml:space="preserve">                                                                 INP 28</t>
  </si>
  <si>
    <t xml:space="preserve">                                                                 INP 27</t>
  </si>
  <si>
    <t xml:space="preserve">                                                                 INP 26</t>
  </si>
  <si>
    <t xml:space="preserve">                                                                 INP 25</t>
  </si>
  <si>
    <t xml:space="preserve">                                                                 INP 24</t>
  </si>
  <si>
    <t xml:space="preserve">                                                                 INP 23</t>
  </si>
  <si>
    <t xml:space="preserve">                                                                 INP 22</t>
  </si>
  <si>
    <t xml:space="preserve">                                                                 INP 21</t>
  </si>
  <si>
    <t xml:space="preserve">                                                                 INP 20</t>
  </si>
  <si>
    <t xml:space="preserve">                                                                 INP 19</t>
  </si>
  <si>
    <t xml:space="preserve">                                                                 INP 18</t>
  </si>
  <si>
    <t xml:space="preserve">                                                                 INP 17</t>
  </si>
  <si>
    <t xml:space="preserve">                                                                 INP 16</t>
  </si>
  <si>
    <t xml:space="preserve">                                                                 INP 15</t>
  </si>
  <si>
    <t xml:space="preserve">                                                                 INP 14</t>
  </si>
  <si>
    <t xml:space="preserve">                                                                 INP 13</t>
  </si>
  <si>
    <t xml:space="preserve">                                                                 INP 12</t>
  </si>
  <si>
    <t xml:space="preserve">                                                                 INP 11</t>
  </si>
  <si>
    <t xml:space="preserve">                                                                 INP 10</t>
  </si>
  <si>
    <t xml:space="preserve">                                                                 INP 9</t>
  </si>
  <si>
    <t xml:space="preserve">                                                                 INP 8</t>
  </si>
  <si>
    <t xml:space="preserve">                                                                 INP 7</t>
  </si>
  <si>
    <t xml:space="preserve">                                                                 INP 6</t>
  </si>
  <si>
    <t xml:space="preserve">                                                                 INP 5                </t>
  </si>
  <si>
    <t xml:space="preserve">                                                                 INP 4</t>
  </si>
  <si>
    <t xml:space="preserve">                                                                 INP 3</t>
  </si>
  <si>
    <t xml:space="preserve">                                                                 INP 2</t>
  </si>
  <si>
    <t xml:space="preserve">                                                                 INP 1</t>
  </si>
  <si>
    <t>A.</t>
  </si>
  <si>
    <t>B.</t>
  </si>
  <si>
    <t>C.</t>
  </si>
  <si>
    <t>D.</t>
  </si>
  <si>
    <t>E.</t>
  </si>
  <si>
    <r>
      <t xml:space="preserve">IZGRADNJA NOVIH POTI - </t>
    </r>
    <r>
      <rPr>
        <b/>
        <sz val="11"/>
        <color theme="1"/>
        <rFont val="Calibri"/>
        <family val="2"/>
        <charset val="238"/>
        <scheme val="minor"/>
      </rPr>
      <t>INP</t>
    </r>
  </si>
  <si>
    <r>
      <t xml:space="preserve">REKONSTRUKCIJA POTI - </t>
    </r>
    <r>
      <rPr>
        <b/>
        <sz val="11"/>
        <color theme="1"/>
        <rFont val="Calibri"/>
        <family val="2"/>
        <charset val="238"/>
        <scheme val="minor"/>
      </rPr>
      <t>RP</t>
    </r>
  </si>
  <si>
    <r>
      <t xml:space="preserve">RAZGRADNJA STARIH POTI - </t>
    </r>
    <r>
      <rPr>
        <b/>
        <sz val="11"/>
        <color theme="1"/>
        <rFont val="Calibri"/>
        <family val="2"/>
        <charset val="238"/>
        <scheme val="minor"/>
      </rPr>
      <t>RSP</t>
    </r>
  </si>
  <si>
    <r>
      <t>OBNOVA JARKOV ZA ODVODNJAVANJE -</t>
    </r>
    <r>
      <rPr>
        <b/>
        <sz val="11"/>
        <color theme="1"/>
        <rFont val="Calibri"/>
        <family val="2"/>
        <charset val="238"/>
        <scheme val="minor"/>
      </rPr>
      <t xml:space="preserve"> OJO</t>
    </r>
  </si>
  <si>
    <t>6.</t>
  </si>
  <si>
    <r>
      <t xml:space="preserve">KRČITEV GRMOVJA IN DREVES - </t>
    </r>
    <r>
      <rPr>
        <b/>
        <sz val="11"/>
        <color theme="1"/>
        <rFont val="Calibri"/>
        <family val="2"/>
        <charset val="238"/>
        <scheme val="minor"/>
      </rPr>
      <t>KGD</t>
    </r>
  </si>
  <si>
    <t>Izdelava makadamskega vozišča z posipanjem in uvaljanjem dolomitskega peska debeline 5 cm, ter humusiranjem bankin 0,5 m na obeh straneh</t>
  </si>
  <si>
    <t>2.2.1.4.1.5.</t>
  </si>
  <si>
    <t>Dobava in vgrajevanje nasipnega materiala iz gramoza, deb. 25 cm z razgrinjanjem in komprimiranjem do Ev = 120 MN/m2 točnost do 1 cm. Granulacija od 0,02 do 100 mm</t>
  </si>
  <si>
    <t>2.2.1.4.1.10.</t>
  </si>
  <si>
    <t>Fino planiranje (+- 3 cm) in utrjevanje dna izkopa pod gramoznim nasutjem</t>
  </si>
  <si>
    <t>2.2.1.4.1.3.</t>
  </si>
  <si>
    <t>Površinski odkop plodne zemljine (humus) v debelini 30 cm z odrivom ob gradbišče za kasnejšo uporabo ob sanaciji brežin in depresij, z nakladanjem viškov materiala na kamion in odvozom zemljine v stalno deponijo na razdalji 5 km, vključno s stroški razgrinjanja materijala na deponiji</t>
  </si>
  <si>
    <t>2.2.1.4.1.2.</t>
  </si>
  <si>
    <t>kom</t>
  </si>
  <si>
    <t>Zakoličba glavnih točk ureditve novih poljskih poti</t>
  </si>
  <si>
    <t>2.2.1.4.1.1.</t>
  </si>
  <si>
    <t>skupaj</t>
  </si>
  <si>
    <t xml:space="preserve">cena </t>
  </si>
  <si>
    <t xml:space="preserve">količina </t>
  </si>
  <si>
    <t>m</t>
  </si>
  <si>
    <t xml:space="preserve">                                                                             širina</t>
  </si>
  <si>
    <r>
      <rPr>
        <b/>
        <sz val="11"/>
        <color theme="1"/>
        <rFont val="Calibri"/>
        <family val="2"/>
        <charset val="238"/>
        <scheme val="minor"/>
      </rPr>
      <t>RP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dolžina </t>
    </r>
  </si>
  <si>
    <t>2.2.1.4.1.7.</t>
  </si>
  <si>
    <t>Grediranje poljskih poti, z odvozom odstranjenega materiala na deponijo</t>
  </si>
  <si>
    <t>2.2.1.4.1.11.</t>
  </si>
  <si>
    <t>Planiranje oz. izravnava terena</t>
  </si>
  <si>
    <t>2.2.1.4.1.8.</t>
  </si>
  <si>
    <t>Izkop gramoza iz obstoječih poti v globini cca 30 cm (kasnejša ponovna uporaba materiala, pri izgradnji poljskih poti)</t>
  </si>
  <si>
    <t>2.2.1.4.1.9.</t>
  </si>
  <si>
    <t>Izdelava nasipa iz lokalnega izkopanega materiala - humusa, vgrajevanje in uvaljanje v debelini 30 cm, uporabi se del humusa, ki je bil odstranjen pri gradnji novih poljskih poti</t>
  </si>
  <si>
    <r>
      <t xml:space="preserve">OBNOVA JARKOV ZA ODVODNJAVANJE - </t>
    </r>
    <r>
      <rPr>
        <b/>
        <sz val="11"/>
        <color theme="1"/>
        <rFont val="Calibri"/>
        <family val="2"/>
        <charset val="238"/>
        <scheme val="minor"/>
      </rPr>
      <t>OJO</t>
    </r>
  </si>
  <si>
    <t>2.2.1.4.1.12.</t>
  </si>
  <si>
    <t>Odstranjevanje drevja in grmičevja</t>
  </si>
  <si>
    <t>2.2.1.4.1.17.</t>
  </si>
  <si>
    <t>Čiščenje obstoječega mejnega odvodnjavanja v širini cca 1,25 m zgoraj in globini od 0,5 m do 0,8 m, odvisno od naklona terena. Zagotovljen mora biti minimalni padec</t>
  </si>
  <si>
    <t>2.2.1.4.1.16.</t>
  </si>
  <si>
    <t>Odvoz dela (80%) odstranjenega materiala na lokacije zasutja obstoječega mejnega odvodnjavanja ali planiranje terena</t>
  </si>
  <si>
    <r>
      <t xml:space="preserve">KRČITEV GRMOVJA IN DREVES  - </t>
    </r>
    <r>
      <rPr>
        <b/>
        <sz val="11"/>
        <color theme="1"/>
        <rFont val="Calibri"/>
        <family val="2"/>
        <charset val="238"/>
        <scheme val="minor"/>
      </rPr>
      <t>KGD</t>
    </r>
  </si>
  <si>
    <t xml:space="preserve">                                                          zgornja širina</t>
  </si>
  <si>
    <r>
      <rPr>
        <b/>
        <sz val="11"/>
        <color theme="1"/>
        <rFont val="Calibri"/>
        <family val="2"/>
        <charset val="238"/>
        <scheme val="minor"/>
      </rPr>
      <t>OJO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</si>
  <si>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OJO 2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dolžina </t>
    </r>
  </si>
  <si>
    <t xml:space="preserve">                                                         zgornja širina</t>
  </si>
  <si>
    <r>
      <rPr>
        <b/>
        <sz val="11"/>
        <color theme="1"/>
        <rFont val="Calibri"/>
        <family val="2"/>
        <charset val="238"/>
        <scheme val="minor"/>
      </rPr>
      <t>OJO 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dolžina </t>
    </r>
  </si>
  <si>
    <t>Označevanje aktivnosti (obrazložitvene table,…)</t>
  </si>
  <si>
    <t>Dobava in vgrajevanje nasipnega materiala iz gramoza, deb. 25 cm z razgrinjanjem in komprimiranjem do Ev = 120 MN/m2 točnost do 1cm. Granulacija od 0,02 do 100 mm</t>
  </si>
  <si>
    <r>
      <rPr>
        <b/>
        <sz val="11"/>
        <color theme="1"/>
        <rFont val="Calibri"/>
        <family val="2"/>
        <charset val="238"/>
        <scheme val="minor"/>
      </rPr>
      <t>RP 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</si>
  <si>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RP 2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</si>
  <si>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RP 4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</si>
  <si>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RP 5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</si>
  <si>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RP 6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</si>
  <si>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RP 7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</si>
  <si>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RP 8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dolžina </t>
    </r>
  </si>
  <si>
    <t xml:space="preserve">                                                                        SKUPAJ</t>
  </si>
  <si>
    <r>
      <rPr>
        <b/>
        <sz val="11"/>
        <color theme="1"/>
        <rFont val="Calibri"/>
        <family val="2"/>
        <charset val="238"/>
        <scheme val="minor"/>
      </rPr>
      <t>RSP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</si>
  <si>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KGD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</si>
  <si>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>KGD 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</si>
  <si>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>KGD 4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</si>
  <si>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>KGD 5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</si>
  <si>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>KGD 6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</si>
  <si>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>KGD 7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</si>
  <si>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>KGD 8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</si>
  <si>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>KGD 9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</si>
  <si>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>KGD 10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</si>
  <si>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rPr>
        <b/>
        <sz val="11"/>
        <color theme="1"/>
        <rFont val="Calibri"/>
        <family val="2"/>
        <charset val="238"/>
        <scheme val="minor"/>
      </rPr>
      <t xml:space="preserve">KGD 2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površina    </t>
    </r>
  </si>
  <si>
    <r>
      <t>KGD 11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</si>
  <si>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12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</si>
  <si>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13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</si>
  <si>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14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</si>
  <si>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16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</si>
  <si>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17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</si>
  <si>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19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</si>
  <si>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20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</si>
  <si>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22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</si>
  <si>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23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</si>
  <si>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24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</si>
  <si>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25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</si>
  <si>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26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</si>
  <si>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27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</si>
  <si>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32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</si>
  <si>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r>
      <t>KGD 33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površina    </t>
    </r>
  </si>
  <si>
    <t xml:space="preserve">                                                                            širina</t>
  </si>
  <si>
    <t xml:space="preserve">                                                               SKUPAJ</t>
  </si>
  <si>
    <t xml:space="preserve">                                                                    SKUPAJ</t>
  </si>
  <si>
    <t xml:space="preserve">                                                                   SKUPAJ</t>
  </si>
  <si>
    <t xml:space="preserve">                                                                 SKUPAJ</t>
  </si>
  <si>
    <t xml:space="preserve">                                                                           širina</t>
  </si>
  <si>
    <t xml:space="preserve">                                                                      SKUPAJ</t>
  </si>
  <si>
    <t>SPLOŠNI STROŠKI</t>
  </si>
  <si>
    <t xml:space="preserve">SPLOŠNI STROŠKI - za vse predvidene poti, odvodnjavanja in zarasti </t>
  </si>
  <si>
    <t>2.2.1.4.3.1.</t>
  </si>
  <si>
    <t>Načrt izvedenih del</t>
  </si>
  <si>
    <t>2.2.1.4.3.2.</t>
  </si>
  <si>
    <t>2.2.1.4.3.4.</t>
  </si>
  <si>
    <t xml:space="preserve">                                          SKUPAJ</t>
  </si>
  <si>
    <t>februar 2017</t>
  </si>
  <si>
    <t>Izvajalec mora pri izdelavi ponudbe upoštevati navedbe iz Tehničnega poročila</t>
  </si>
  <si>
    <t>Izvajalec mora voditi gradb. dnevnik o izvajanju del in knjigo obračunskih izmer</t>
  </si>
  <si>
    <t>* tehničnim poročilom projekta</t>
  </si>
  <si>
    <t>* vsi splošni in stalni stroški povezani z organizacijo in delovanjem gradbišča (načrt ornanizacije gradbišča, varnostni načrt, koordinator za varnost na gradbišču, prijava gradbišča,…)</t>
  </si>
  <si>
    <r>
      <rPr>
        <b/>
        <sz val="11"/>
        <color theme="1"/>
        <rFont val="Calibri"/>
        <family val="2"/>
        <charset val="238"/>
        <scheme val="minor"/>
      </rPr>
      <t>INP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</si>
  <si>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</si>
  <si>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</si>
  <si>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4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</si>
  <si>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5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</si>
  <si>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6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</si>
  <si>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7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</si>
  <si>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8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</si>
  <si>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9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</si>
  <si>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10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</si>
  <si>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</si>
  <si>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12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</si>
  <si>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</si>
  <si>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14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</si>
  <si>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15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</si>
  <si>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16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</si>
  <si>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 xml:space="preserve">INP 17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</si>
  <si>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18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</si>
  <si>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19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</si>
  <si>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20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</si>
  <si>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</si>
  <si>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22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</si>
  <si>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23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</si>
  <si>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24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</si>
  <si>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25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</si>
  <si>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26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</si>
  <si>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27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</si>
  <si>
    <r>
      <rPr>
        <b/>
        <sz val="11"/>
        <color theme="1"/>
        <rFont val="Calibri"/>
        <family val="2"/>
        <charset val="238"/>
        <scheme val="minor"/>
      </rPr>
      <t>INP 28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dolžina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</si>
</sst>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 applyFont="1"/>
    <xf numFmtId="4" fontId="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1" fontId="7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/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4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3" fillId="0" borderId="0" xfId="0" applyFont="1"/>
    <xf numFmtId="0" fontId="14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17" fontId="8" fillId="0" borderId="0" xfId="0" applyNumberFormat="1" applyFont="1" applyFill="1"/>
    <xf numFmtId="0" fontId="15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8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/>
    <xf numFmtId="0" fontId="12" fillId="0" borderId="0" xfId="0" applyFont="1" applyFill="1"/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vertical="top" wrapText="1"/>
    </xf>
    <xf numFmtId="4" fontId="12" fillId="0" borderId="0" xfId="0" applyNumberFormat="1" applyFont="1" applyFill="1" applyBorder="1" applyAlignment="1" applyProtection="1">
      <alignment horizontal="center" wrapText="1"/>
    </xf>
    <xf numFmtId="4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Protection="1"/>
    <xf numFmtId="4" fontId="12" fillId="0" borderId="0" xfId="0" applyNumberFormat="1" applyFont="1" applyFill="1" applyAlignment="1">
      <alignment wrapText="1"/>
    </xf>
    <xf numFmtId="4" fontId="12" fillId="0" borderId="0" xfId="0" applyNumberFormat="1" applyFont="1" applyFill="1"/>
    <xf numFmtId="0" fontId="12" fillId="0" borderId="0" xfId="0" applyFont="1" applyFill="1" applyAlignment="1">
      <alignment wrapText="1"/>
    </xf>
    <xf numFmtId="4" fontId="17" fillId="0" borderId="0" xfId="0" applyNumberFormat="1" applyFont="1" applyFill="1" applyBorder="1"/>
    <xf numFmtId="0" fontId="17" fillId="0" borderId="0" xfId="0" applyFont="1" applyFill="1" applyBorder="1"/>
    <xf numFmtId="1" fontId="12" fillId="0" borderId="0" xfId="0" applyNumberFormat="1" applyFont="1" applyFill="1" applyBorder="1" applyAlignment="1" applyProtection="1">
      <alignment vertical="top" wrapText="1"/>
    </xf>
    <xf numFmtId="4" fontId="12" fillId="0" borderId="0" xfId="0" applyNumberFormat="1" applyFont="1" applyFill="1" applyBorder="1" applyAlignment="1" applyProtection="1">
      <alignment wrapText="1"/>
    </xf>
    <xf numFmtId="4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0" fontId="18" fillId="0" borderId="0" xfId="0" applyFont="1" applyAlignment="1">
      <alignment wrapText="1"/>
    </xf>
    <xf numFmtId="0" fontId="18" fillId="0" borderId="0" xfId="0" applyFont="1"/>
    <xf numFmtId="4" fontId="0" fillId="0" borderId="0" xfId="0" applyNumberFormat="1" applyFill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9" fillId="0" borderId="0" xfId="0" applyFont="1" applyFill="1" applyAlignment="1"/>
    <xf numFmtId="0" fontId="8" fillId="0" borderId="0" xfId="0" applyFont="1" applyFill="1" applyAlignment="1"/>
    <xf numFmtId="0" fontId="12" fillId="0" borderId="0" xfId="0" applyFont="1" applyFill="1" applyBorder="1" applyAlignment="1" applyProtection="1">
      <alignment vertical="top" wrapText="1"/>
    </xf>
    <xf numFmtId="0" fontId="18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vertical="top"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7" fillId="0" borderId="0" xfId="0" applyFont="1" applyFill="1" applyBorder="1" applyAlignment="1" applyProtection="1">
      <alignment horizontal="left" vertical="top" wrapText="1"/>
    </xf>
    <xf numFmtId="4" fontId="0" fillId="2" borderId="0" xfId="0" applyNumberForma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66CC"/>
      <color rgb="FF33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8"/>
  <sheetViews>
    <sheetView workbookViewId="0">
      <selection activeCell="C10" sqref="C10"/>
    </sheetView>
  </sheetViews>
  <sheetFormatPr defaultRowHeight="15" x14ac:dyDescent="0.25"/>
  <cols>
    <col min="1" max="1" width="4.7109375" style="1" customWidth="1"/>
    <col min="2" max="2" width="43.28515625" customWidth="1"/>
    <col min="3" max="3" width="26.7109375" style="8" customWidth="1"/>
    <col min="4" max="4" width="8.85546875" style="57"/>
  </cols>
  <sheetData>
    <row r="3" spans="1:3" ht="15.75" x14ac:dyDescent="0.25">
      <c r="B3" s="2" t="s">
        <v>48</v>
      </c>
      <c r="C3" s="13"/>
    </row>
    <row r="6" spans="1:3" ht="15.75" x14ac:dyDescent="0.25">
      <c r="B6" s="88" t="s">
        <v>47</v>
      </c>
      <c r="C6" s="89"/>
    </row>
    <row r="8" spans="1:3" ht="15.75" x14ac:dyDescent="0.25">
      <c r="C8" s="8" t="s">
        <v>15</v>
      </c>
    </row>
    <row r="10" spans="1:3" x14ac:dyDescent="0.25">
      <c r="A10" s="1" t="s">
        <v>0</v>
      </c>
      <c r="B10" t="s">
        <v>222</v>
      </c>
      <c r="C10" s="8">
        <f>'SPLOŠNI STROŠKI'!G14</f>
        <v>0</v>
      </c>
    </row>
    <row r="12" spans="1:3" x14ac:dyDescent="0.25">
      <c r="A12" s="1" t="s">
        <v>1</v>
      </c>
      <c r="B12" t="s">
        <v>134</v>
      </c>
      <c r="C12" s="8">
        <f>'REKAPITULACIJA-POTI in ZARASTI'!D41</f>
        <v>0</v>
      </c>
    </row>
    <row r="14" spans="1:3" x14ac:dyDescent="0.25">
      <c r="A14" s="1" t="s">
        <v>2</v>
      </c>
      <c r="B14" t="s">
        <v>135</v>
      </c>
      <c r="C14" s="8">
        <f>'REKAPITULACIJA-POTI in ZARASTI'!D55</f>
        <v>0</v>
      </c>
    </row>
    <row r="16" spans="1:3" x14ac:dyDescent="0.25">
      <c r="A16" s="1" t="s">
        <v>3</v>
      </c>
      <c r="B16" t="s">
        <v>136</v>
      </c>
      <c r="C16" s="8">
        <f>'REKAPITULACIJA-POTI in ZARASTI'!D62</f>
        <v>0</v>
      </c>
    </row>
    <row r="18" spans="1:9" x14ac:dyDescent="0.25">
      <c r="A18" s="1" t="s">
        <v>4</v>
      </c>
      <c r="B18" t="s">
        <v>137</v>
      </c>
      <c r="C18" s="8">
        <f>'REKAPITULACIJA-POTI in ZARASTI'!D74</f>
        <v>0</v>
      </c>
    </row>
    <row r="19" spans="1:9" x14ac:dyDescent="0.25">
      <c r="I19" t="s">
        <v>19</v>
      </c>
    </row>
    <row r="20" spans="1:9" x14ac:dyDescent="0.25">
      <c r="A20" s="1" t="s">
        <v>138</v>
      </c>
      <c r="B20" t="s">
        <v>139</v>
      </c>
      <c r="C20" s="8">
        <f>'REKAPITULACIJA-POTI in ZARASTI'!D106</f>
        <v>0</v>
      </c>
    </row>
    <row r="22" spans="1:9" s="4" customFormat="1" ht="15.75" x14ac:dyDescent="0.25">
      <c r="A22" s="3"/>
      <c r="B22" s="2" t="s">
        <v>5</v>
      </c>
      <c r="C22" s="13">
        <f>SUM(C10:C20)</f>
        <v>0</v>
      </c>
      <c r="D22" s="57"/>
    </row>
    <row r="23" spans="1:9" s="4" customFormat="1" ht="15.75" x14ac:dyDescent="0.25">
      <c r="A23" s="3"/>
      <c r="B23" s="2" t="s">
        <v>6</v>
      </c>
      <c r="C23" s="13">
        <f>C22*0.22</f>
        <v>0</v>
      </c>
      <c r="D23" s="57"/>
    </row>
    <row r="24" spans="1:9" s="4" customFormat="1" ht="15.75" x14ac:dyDescent="0.25">
      <c r="A24" s="3"/>
      <c r="B24" s="2" t="s">
        <v>7</v>
      </c>
      <c r="C24" s="13">
        <f>C22+C23</f>
        <v>0</v>
      </c>
      <c r="D24" s="57"/>
    </row>
    <row r="28" spans="1:9" x14ac:dyDescent="0.25">
      <c r="B28" s="27" t="s">
        <v>229</v>
      </c>
    </row>
  </sheetData>
  <sheetProtection algorithmName="SHA-512" hashValue="FYCwLypjNHuMnbSfZTa7u2qeVsQaGmkLGLzrqbU/kte3WjMxhc7qWBH607HynsKobliLSU2UekA6iRCJTlktJQ==" saltValue="7u4BrXxAo1MsI9zSyrN3mA==" spinCount="100000" sheet="1" objects="1" scenarios="1"/>
  <mergeCells count="1">
    <mergeCell ref="B6:C6"/>
  </mergeCells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239</v>
      </c>
      <c r="D4" s="43" t="s">
        <v>154</v>
      </c>
      <c r="E4" s="49">
        <v>274</v>
      </c>
    </row>
    <row r="5" spans="1:10" ht="14.45" customHeight="1" x14ac:dyDescent="0.25">
      <c r="C5" s="62" t="s">
        <v>220</v>
      </c>
      <c r="D5" s="43" t="s">
        <v>154</v>
      </c>
      <c r="E5" s="49">
        <v>3.5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27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287.7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959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239.75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959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MHIrfoW/p2V5POJ4cb7tj1D6z0RlWIO06MFV/wR4i4IM4G7oB2YRyjwVKeR6ucXsaE+0VR1IAckPW6+p6Teztw==" saltValue="8Kpn2H7RQ5gE8k0bJ5LkCg==" spinCount="100000"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240</v>
      </c>
      <c r="D4" s="43" t="s">
        <v>154</v>
      </c>
      <c r="E4" s="49">
        <v>421</v>
      </c>
    </row>
    <row r="5" spans="1:10" ht="14.45" customHeight="1" x14ac:dyDescent="0.25">
      <c r="C5" s="62" t="s">
        <v>220</v>
      </c>
      <c r="D5" s="43" t="s">
        <v>154</v>
      </c>
      <c r="E5" s="49">
        <v>3.5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42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442.05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1473.5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368.375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1473.5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C+U+C8riES1ZV/FIGUdaK7goQd9O7sg98+lJ6bcUl5urxzW4VNE980W2ESItyYzrAg/N3QuYddO2WRh39vO40w==" saltValue="XJjnzursM7679mbWwjY+Kw==" spinCount="100000" sheet="1" objects="1" scenarios="1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241</v>
      </c>
      <c r="D4" s="43" t="s">
        <v>154</v>
      </c>
      <c r="E4" s="49">
        <v>658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66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592.19999999999993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1974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493.5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1974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xeGR0MYuw9ufR2qCJOxRAm42HEXe4mY7NKvtBlUsKMm6XCJ6/TIgeMg17e695I4FSDqD7hR12XgzU7tAZaXW9w==" saltValue="LDSKVtPmt2uc4vvUUVC1Bw==" spinCount="100000" sheet="1" objects="1" scenarios="1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242</v>
      </c>
      <c r="D4" s="43" t="s">
        <v>154</v>
      </c>
      <c r="E4" s="49">
        <v>426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43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383.4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1278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319.5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1278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YD1BkNJdBJru0/EaYX/p7DWDHsfks4Phv+1djn7BOsW5KLwddy5LrQ6u4O5pdzhrsuIqYY9h+8++/Q1v4CGDhw==" saltValue="qyo8WYfjCu0RoXinNPaoUw==" spinCount="100000" sheet="1" objects="1" scenarios="1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243</v>
      </c>
      <c r="D4" s="43" t="s">
        <v>154</v>
      </c>
      <c r="E4" s="49">
        <v>807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81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726.3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2421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605.25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2421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o4q0kTut50dZmwHmmDrcWjGjApMJXmMIRSH3WqJlLkELnOkl4bSBhuYUvaRpug5KgjER9jOI8W+NkkaGHn2vrA==" saltValue="fk+FpLdxj6o9XXW3Q2wTsw==" spinCount="100000" sheet="1" objects="1" scenarios="1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244</v>
      </c>
      <c r="D4" s="43" t="s">
        <v>154</v>
      </c>
      <c r="E4" s="49">
        <v>929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93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836.1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2787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696.75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2787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A1xRrvU7gZAeYy0D4HqIdv5Fy9JhnUx/2bb3HGwXOWy+QQn+zkPAFkg2JD0JbUQtRLLq/ELihMUVeu5pAyHDvg==" saltValue="QXjU/vUG+OyQmRj3zhnMXA==" spinCount="100000" sheet="1" objects="1" scenarios="1" select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245</v>
      </c>
      <c r="D4" s="43" t="s">
        <v>154</v>
      </c>
      <c r="E4" s="49">
        <v>1100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110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990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3300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825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3300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RAzSjN8PZPxCIQnrkLG9M0bGsodUcE4csvcwLzTbIAUfDBBSauLIgPSFvIHjzFEBhGqtTPedBznkWkAjV7ralg==" saltValue="H+kIXbBQ28aeIwsx4ZJwbA==" spinCount="100000" sheet="1" objects="1" scenarios="1" select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246</v>
      </c>
      <c r="D4" s="43" t="s">
        <v>154</v>
      </c>
      <c r="E4" s="49">
        <v>1288</v>
      </c>
    </row>
    <row r="5" spans="1:10" ht="14.45" customHeight="1" x14ac:dyDescent="0.25">
      <c r="C5" s="62" t="s">
        <v>220</v>
      </c>
      <c r="D5" s="43" t="s">
        <v>154</v>
      </c>
      <c r="E5" s="49">
        <v>4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129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1545.6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5152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1288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5152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Yw3mucyx44RxW+H4xkdEN7bkELgl9b7G4I14+Y7ejE2k1B/OL3XsGws85GrCq9brKkfiSKun5SWKYz1biHEfKQ==" saltValue="OILFCQ7T7udBihilpURKwA==" spinCount="100000" sheet="1" objects="1" scenarios="1" select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247</v>
      </c>
      <c r="D4" s="43" t="s">
        <v>154</v>
      </c>
      <c r="E4" s="49">
        <v>706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71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635.4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2118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529.5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2118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kj04bGiK/WF4BIS91tSFBQwzBVTTRp3xATcTuPjZ20Ic8E0Lxym9q1qBPcxfNGzwBmuwKBTH22g8CT4v4lkyYw==" saltValue="JhpCjTPoEo/SuKD8Et059w==" spinCount="100000" sheet="1" objects="1" scenarios="1" select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248</v>
      </c>
      <c r="D4" s="43" t="s">
        <v>154</v>
      </c>
      <c r="E4" s="49">
        <v>1133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113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1019.6999999999999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3399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849.75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3399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H6mAgPbqH4hBkYbz8IvOQnCc7hpScvRD5nrf8Y5Ce3wuNYiDucc0uqvduwwFf7PARYgVwjohLQUMsKKSynRheQ==" saltValue="E+nYkC5Fn6igcp5GPNsyOg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4"/>
  <sheetViews>
    <sheetView workbookViewId="0">
      <selection activeCell="F12" sqref="F12"/>
    </sheetView>
  </sheetViews>
  <sheetFormatPr defaultRowHeight="15" x14ac:dyDescent="0.25"/>
  <cols>
    <col min="1" max="1" width="3.28515625" style="7" customWidth="1"/>
    <col min="2" max="2" width="11.140625" style="7" customWidth="1"/>
    <col min="3" max="3" width="26.28515625" style="6" customWidth="1"/>
    <col min="4" max="4" width="5.85546875" customWidth="1"/>
    <col min="5" max="5" width="7.85546875" style="5" customWidth="1"/>
    <col min="6" max="6" width="14.140625" style="5" customWidth="1"/>
    <col min="7" max="7" width="13" style="5" customWidth="1"/>
  </cols>
  <sheetData>
    <row r="2" spans="1:11" ht="15.75" x14ac:dyDescent="0.25">
      <c r="A2" s="1"/>
      <c r="B2" s="1"/>
      <c r="C2" s="2" t="s">
        <v>48</v>
      </c>
      <c r="D2" s="3"/>
      <c r="E2"/>
      <c r="F2"/>
      <c r="G2"/>
    </row>
    <row r="3" spans="1:11" ht="15.75" x14ac:dyDescent="0.25">
      <c r="A3" s="1"/>
      <c r="B3" s="1"/>
      <c r="C3" s="2"/>
      <c r="D3" s="3"/>
      <c r="E3"/>
      <c r="F3"/>
      <c r="G3"/>
    </row>
    <row r="4" spans="1:11" ht="18.75" x14ac:dyDescent="0.3">
      <c r="C4" s="90" t="s">
        <v>223</v>
      </c>
      <c r="D4" s="89"/>
      <c r="E4" s="89"/>
      <c r="F4" s="89"/>
      <c r="G4" s="89"/>
      <c r="H4" s="37"/>
      <c r="I4" s="38"/>
      <c r="J4" s="38"/>
      <c r="K4" s="38"/>
    </row>
    <row r="6" spans="1:11" ht="15.75" x14ac:dyDescent="0.25">
      <c r="D6" s="1" t="s">
        <v>8</v>
      </c>
      <c r="E6" s="8" t="s">
        <v>9</v>
      </c>
      <c r="F6" s="8" t="s">
        <v>10</v>
      </c>
      <c r="G6" s="8" t="s">
        <v>11</v>
      </c>
    </row>
    <row r="8" spans="1:11" x14ac:dyDescent="0.25">
      <c r="A8" s="44" t="s">
        <v>0</v>
      </c>
      <c r="B8" s="44" t="s">
        <v>224</v>
      </c>
      <c r="C8" s="63" t="s">
        <v>225</v>
      </c>
      <c r="D8" t="s">
        <v>12</v>
      </c>
      <c r="E8" s="5">
        <v>1</v>
      </c>
      <c r="F8" s="107"/>
      <c r="G8" s="5">
        <f>E8*F8</f>
        <v>0</v>
      </c>
    </row>
    <row r="9" spans="1:11" x14ac:dyDescent="0.25">
      <c r="A9" s="44"/>
      <c r="B9" s="44"/>
      <c r="C9" s="63"/>
    </row>
    <row r="10" spans="1:11" x14ac:dyDescent="0.25">
      <c r="A10" s="44" t="s">
        <v>1</v>
      </c>
      <c r="B10" s="44" t="s">
        <v>226</v>
      </c>
      <c r="C10" s="63" t="s">
        <v>13</v>
      </c>
      <c r="D10" t="s">
        <v>14</v>
      </c>
      <c r="E10" s="5">
        <v>140</v>
      </c>
      <c r="F10" s="107"/>
      <c r="G10" s="5">
        <f>E10*F10</f>
        <v>0</v>
      </c>
    </row>
    <row r="11" spans="1:11" x14ac:dyDescent="0.25">
      <c r="A11" s="44"/>
      <c r="B11" s="44"/>
      <c r="C11" s="63"/>
    </row>
    <row r="12" spans="1:11" ht="30" x14ac:dyDescent="0.25">
      <c r="A12" s="44" t="s">
        <v>2</v>
      </c>
      <c r="B12" s="44" t="s">
        <v>227</v>
      </c>
      <c r="C12" s="63" t="s">
        <v>178</v>
      </c>
      <c r="D12" t="s">
        <v>12</v>
      </c>
      <c r="E12" s="5">
        <v>1</v>
      </c>
      <c r="F12" s="107"/>
      <c r="G12" s="5">
        <f t="shared" ref="G12" si="0">E12*F12</f>
        <v>0</v>
      </c>
    </row>
    <row r="14" spans="1:11" s="4" customFormat="1" ht="14.45" customHeight="1" x14ac:dyDescent="0.25">
      <c r="A14" s="9"/>
      <c r="B14" s="9"/>
      <c r="C14" s="10" t="s">
        <v>228</v>
      </c>
      <c r="E14" s="11"/>
      <c r="F14" s="11"/>
      <c r="G14" s="11">
        <f>SUM(G8:G12)</f>
        <v>0</v>
      </c>
    </row>
  </sheetData>
  <sheetProtection algorithmName="SHA-512" hashValue="2m+urhRwpKhT6KV5HAC1UGYoLHeb+J8UXvO8ylesuBLe8OL50Cn8VPs1SbPl3bzs2MjmNezDTQA6y5VATRrYLQ==" saltValue="4xA7HEaFQKRq7Ae0lSd1kQ==" spinCount="100000" sheet="1" objects="1" scenarios="1" selectLockedCells="1"/>
  <mergeCells count="1">
    <mergeCell ref="C4:G4"/>
  </mergeCells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249</v>
      </c>
      <c r="D4" s="43" t="s">
        <v>154</v>
      </c>
      <c r="E4" s="49">
        <v>217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22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195.29999999999998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651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162.75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651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VcC6DmXEkv70AzMOoA1aS+VeXjFEV4nvlipCrrM9i/jCsG9Gf6hrD1Nz3JrFpgs9jSyNM22XULI4QAEdZNzNWQ==" saltValue="ShJy9LzPCjM1AyYy6zT8Gg==" spinCount="100000" sheet="1" objects="1" scenarios="1" select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250</v>
      </c>
      <c r="D4" s="43" t="s">
        <v>154</v>
      </c>
      <c r="E4" s="49">
        <v>432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43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388.8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1296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324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1296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rVSWI2CjHbvl4DrPPqSvWkRy5o+KRVh3aXMacJ2NZSmLdtKfrJvMEZfRaAWSIwcFgY8FY2b4l6ilIG7plmpUzw==" saltValue="CBmwU6O2lrPTpoVwnV5frA==" spinCount="100000" sheet="1" objects="1" scenarios="1" selectLockedCell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251</v>
      </c>
      <c r="D4" s="43" t="s">
        <v>154</v>
      </c>
      <c r="E4" s="49">
        <v>245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25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220.5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735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183.75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735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5dvW3zpi6DxKw3FftZ6R/syuJs2RxSWic3lN2wvPNu12gH4El7UpnnKbGk6b3Q3iZjLwiC3nHj29LdyAKDBsbQ==" saltValue="SbFaqQjsAwAYuHC1Yq3XR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252</v>
      </c>
      <c r="D4" s="43" t="s">
        <v>154</v>
      </c>
      <c r="E4" s="49">
        <v>296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30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266.39999999999998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888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222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888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IywSSOnfu/pNh9jVr8hBgxdBDs8QfwqQoKZtQW5VKidSuy/X1uymBS/OlEh25iQQdSJ2bMql1Q7gkoVmTb1ZwA==" saltValue="ZB0s3LiCvNS+uDWBhiUXBg==" spinCount="100000" sheet="1" objects="1" scenarios="1" selectLockedCell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253</v>
      </c>
      <c r="D4" s="43" t="s">
        <v>154</v>
      </c>
      <c r="E4" s="49">
        <v>249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25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224.1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747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186.75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747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+zcxmTkc2kuC2iMYAlu9gh7UT1rUZXX/2FvfHRczRk6ssmQLtFSopBDatDQW5xMlKkFAaqP6bFUEcYgN42Ya7Q==" saltValue="gBnSbAEGNUs1HkiIgzbj/Q==" spinCount="100000" sheet="1" objects="1" scenarios="1" selectLockedCell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254</v>
      </c>
      <c r="D4" s="43" t="s">
        <v>154</v>
      </c>
      <c r="E4" s="49">
        <v>442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44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397.8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1326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331.5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1326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6nhA74xk8S/qKJyAHyFXwkvdvVBUtggiE24xGmPEsCY2Xz2c68IXfdtR79vH3vSmNAEnDGL+tEqOQy7zem/ITw==" saltValue="dtjXYWT18n+r5c6/52HS6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255</v>
      </c>
      <c r="D4" s="43" t="s">
        <v>154</v>
      </c>
      <c r="E4" s="49">
        <v>148</v>
      </c>
    </row>
    <row r="5" spans="1:10" ht="14.45" customHeight="1" x14ac:dyDescent="0.25">
      <c r="C5" s="62" t="s">
        <v>220</v>
      </c>
      <c r="D5" s="43" t="s">
        <v>154</v>
      </c>
      <c r="E5" s="49">
        <v>2.5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15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111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370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92.5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370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k/HgDCBiVHJKjjyArK7Uwx6anOC++z66xH2GEWa/NhqL/HvcgkvicyftzE2BPkuD7BJOavkuFlpVW5Vmxbgvdw==" saltValue="0T8KR/iPebHWdr5LqZMmmg==" spinCount="100000" sheet="1" objects="1" scenarios="1" selectLockedCell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256</v>
      </c>
      <c r="D4" s="43" t="s">
        <v>154</v>
      </c>
      <c r="E4" s="49">
        <v>294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29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264.59999999999997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882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220.5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882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cBzHRzYjmJEchIx+MhWsSUOu9jHNE93KRA6Ai6oaYqyHYmU4do/EBjfgTl60lj7lsIkhqYmv63//zz5s/QhZdg==" saltValue="g0yEC7MK6NPDnaBxCAkGxg==" spinCount="100000" sheet="1" objects="1" scenarios="1" selectLockedCell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257</v>
      </c>
      <c r="D4" s="43" t="s">
        <v>154</v>
      </c>
      <c r="E4" s="49">
        <v>1151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115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1035.8999999999999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3453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863.25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3453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54gKt8KMZZr2uvWi9Yqzlr3Jbso8koL/7m/O7loM/r7K/QtLmhn2erY1vRRU/aWlAnQUEkS1B35ZGpbJNQf4xw==" saltValue="WcQHGW6DP3cadg7nxLS5qg==" spinCount="100000" sheet="1" objects="1" scenarios="1" selectLockedCell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258</v>
      </c>
      <c r="D4" s="43" t="s">
        <v>154</v>
      </c>
      <c r="E4" s="49">
        <v>1332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133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1198.8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3996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999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3996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nLyLbytydcX5vCygYam2BgYYiZw5BSfDWX0gwRkpvhHX4T8nRC1VdCUR3MfxxgYvap/C7ot24keoOpCatll7MQ==" saltValue="oJEblrRUi2NSJ5wf+NDLc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09"/>
  <sheetViews>
    <sheetView topLeftCell="A97" workbookViewId="0">
      <selection activeCell="D17" sqref="D17"/>
    </sheetView>
  </sheetViews>
  <sheetFormatPr defaultColWidth="8.85546875" defaultRowHeight="15" x14ac:dyDescent="0.25"/>
  <cols>
    <col min="1" max="1" width="4.7109375" style="28" customWidth="1"/>
    <col min="2" max="2" width="39.7109375" style="32" customWidth="1"/>
    <col min="3" max="3" width="13.28515625" style="31" customWidth="1"/>
    <col min="4" max="4" width="23.85546875" style="31" customWidth="1"/>
    <col min="5" max="16384" width="8.85546875" style="32"/>
  </cols>
  <sheetData>
    <row r="3" spans="1:4" ht="15.75" x14ac:dyDescent="0.25">
      <c r="B3" s="29" t="s">
        <v>48</v>
      </c>
      <c r="C3" s="30"/>
    </row>
    <row r="6" spans="1:4" ht="15.75" x14ac:dyDescent="0.25">
      <c r="B6" s="91" t="s">
        <v>60</v>
      </c>
      <c r="C6" s="92"/>
      <c r="D6" s="92"/>
    </row>
    <row r="8" spans="1:4" ht="15.75" x14ac:dyDescent="0.25">
      <c r="C8" s="31" t="s">
        <v>49</v>
      </c>
      <c r="D8" s="31" t="s">
        <v>50</v>
      </c>
    </row>
    <row r="10" spans="1:4" x14ac:dyDescent="0.25">
      <c r="A10" s="28" t="s">
        <v>129</v>
      </c>
      <c r="B10" s="32" t="s">
        <v>51</v>
      </c>
    </row>
    <row r="12" spans="1:4" x14ac:dyDescent="0.25">
      <c r="A12" s="28">
        <v>1</v>
      </c>
      <c r="B12" s="32" t="s">
        <v>128</v>
      </c>
      <c r="C12" s="31">
        <v>279</v>
      </c>
      <c r="D12" s="33">
        <f>'INP 1 '!G19</f>
        <v>0</v>
      </c>
    </row>
    <row r="13" spans="1:4" x14ac:dyDescent="0.25">
      <c r="A13" s="28">
        <v>2</v>
      </c>
      <c r="B13" s="32" t="s">
        <v>127</v>
      </c>
      <c r="C13" s="31">
        <v>257</v>
      </c>
      <c r="D13" s="33">
        <f>'INP 2'!G19</f>
        <v>0</v>
      </c>
    </row>
    <row r="14" spans="1:4" x14ac:dyDescent="0.25">
      <c r="A14" s="28">
        <v>3</v>
      </c>
      <c r="B14" s="32" t="s">
        <v>126</v>
      </c>
      <c r="C14" s="31">
        <v>734</v>
      </c>
      <c r="D14" s="33">
        <f>'INP 3 '!G19</f>
        <v>0</v>
      </c>
    </row>
    <row r="15" spans="1:4" x14ac:dyDescent="0.25">
      <c r="A15" s="28">
        <v>4</v>
      </c>
      <c r="B15" s="32" t="s">
        <v>125</v>
      </c>
      <c r="C15" s="31">
        <v>464</v>
      </c>
      <c r="D15" s="33">
        <f>'INP 4 '!G19</f>
        <v>0</v>
      </c>
    </row>
    <row r="16" spans="1:4" x14ac:dyDescent="0.25">
      <c r="A16" s="28">
        <v>5</v>
      </c>
      <c r="B16" s="32" t="s">
        <v>124</v>
      </c>
      <c r="C16" s="31">
        <v>269</v>
      </c>
      <c r="D16" s="33">
        <f>'INP 5 '!G19</f>
        <v>0</v>
      </c>
    </row>
    <row r="17" spans="1:4" x14ac:dyDescent="0.25">
      <c r="A17" s="28">
        <v>6</v>
      </c>
      <c r="B17" s="32" t="s">
        <v>123</v>
      </c>
      <c r="C17" s="31">
        <v>274</v>
      </c>
      <c r="D17" s="33">
        <f>'INP 6'!G19</f>
        <v>0</v>
      </c>
    </row>
    <row r="18" spans="1:4" x14ac:dyDescent="0.25">
      <c r="A18" s="28">
        <v>7</v>
      </c>
      <c r="B18" s="32" t="s">
        <v>122</v>
      </c>
      <c r="C18" s="31">
        <v>421</v>
      </c>
      <c r="D18" s="33">
        <f>'INP 7'!G19</f>
        <v>0</v>
      </c>
    </row>
    <row r="19" spans="1:4" x14ac:dyDescent="0.25">
      <c r="A19" s="28">
        <v>8</v>
      </c>
      <c r="B19" s="32" t="s">
        <v>121</v>
      </c>
      <c r="C19" s="31">
        <v>658</v>
      </c>
      <c r="D19" s="33">
        <f>'INP 8'!G19</f>
        <v>0</v>
      </c>
    </row>
    <row r="20" spans="1:4" x14ac:dyDescent="0.25">
      <c r="A20" s="28">
        <v>9</v>
      </c>
      <c r="B20" s="32" t="s">
        <v>120</v>
      </c>
      <c r="C20" s="31">
        <v>426</v>
      </c>
      <c r="D20" s="33">
        <f>'INP 9'!G19</f>
        <v>0</v>
      </c>
    </row>
    <row r="21" spans="1:4" x14ac:dyDescent="0.25">
      <c r="A21" s="28">
        <v>10</v>
      </c>
      <c r="B21" s="32" t="s">
        <v>119</v>
      </c>
      <c r="C21" s="31">
        <v>807</v>
      </c>
      <c r="D21" s="33">
        <f>'INP 10'!G19</f>
        <v>0</v>
      </c>
    </row>
    <row r="22" spans="1:4" x14ac:dyDescent="0.25">
      <c r="A22" s="28">
        <v>11</v>
      </c>
      <c r="B22" s="32" t="s">
        <v>118</v>
      </c>
      <c r="C22" s="31">
        <v>929</v>
      </c>
      <c r="D22" s="33">
        <f>'INP 11'!G19</f>
        <v>0</v>
      </c>
    </row>
    <row r="23" spans="1:4" x14ac:dyDescent="0.25">
      <c r="A23" s="28">
        <v>12</v>
      </c>
      <c r="B23" s="32" t="s">
        <v>117</v>
      </c>
      <c r="C23" s="31">
        <v>1100</v>
      </c>
      <c r="D23" s="33">
        <f>'INP 12'!G19</f>
        <v>0</v>
      </c>
    </row>
    <row r="24" spans="1:4" x14ac:dyDescent="0.25">
      <c r="A24" s="28">
        <v>13</v>
      </c>
      <c r="B24" s="32" t="s">
        <v>116</v>
      </c>
      <c r="C24" s="31">
        <v>1288</v>
      </c>
      <c r="D24" s="33">
        <f>'INP 13'!G19</f>
        <v>0</v>
      </c>
    </row>
    <row r="25" spans="1:4" x14ac:dyDescent="0.25">
      <c r="A25" s="28">
        <v>14</v>
      </c>
      <c r="B25" s="32" t="s">
        <v>115</v>
      </c>
      <c r="C25" s="31">
        <v>706</v>
      </c>
      <c r="D25" s="33">
        <f>'INP 14'!G19</f>
        <v>0</v>
      </c>
    </row>
    <row r="26" spans="1:4" x14ac:dyDescent="0.25">
      <c r="A26" s="28">
        <v>15</v>
      </c>
      <c r="B26" s="32" t="s">
        <v>114</v>
      </c>
      <c r="C26" s="31">
        <v>1133</v>
      </c>
      <c r="D26" s="33">
        <f>'INP 15'!G19</f>
        <v>0</v>
      </c>
    </row>
    <row r="27" spans="1:4" x14ac:dyDescent="0.25">
      <c r="A27" s="28">
        <v>16</v>
      </c>
      <c r="B27" s="32" t="s">
        <v>113</v>
      </c>
      <c r="C27" s="31">
        <v>217</v>
      </c>
      <c r="D27" s="33">
        <f>'INP 16'!G19</f>
        <v>0</v>
      </c>
    </row>
    <row r="28" spans="1:4" x14ac:dyDescent="0.25">
      <c r="A28" s="28">
        <v>17</v>
      </c>
      <c r="B28" s="32" t="s">
        <v>112</v>
      </c>
      <c r="C28" s="31">
        <v>432</v>
      </c>
      <c r="D28" s="33">
        <f>'INP 17'!G19</f>
        <v>0</v>
      </c>
    </row>
    <row r="29" spans="1:4" x14ac:dyDescent="0.25">
      <c r="A29" s="28">
        <v>18</v>
      </c>
      <c r="B29" s="32" t="s">
        <v>111</v>
      </c>
      <c r="C29" s="31">
        <v>245</v>
      </c>
      <c r="D29" s="33">
        <f>'INP 18'!G19</f>
        <v>0</v>
      </c>
    </row>
    <row r="30" spans="1:4" x14ac:dyDescent="0.25">
      <c r="A30" s="28">
        <v>19</v>
      </c>
      <c r="B30" s="32" t="s">
        <v>110</v>
      </c>
      <c r="C30" s="31">
        <v>296</v>
      </c>
      <c r="D30" s="33">
        <f>'INP 19'!G19</f>
        <v>0</v>
      </c>
    </row>
    <row r="31" spans="1:4" x14ac:dyDescent="0.25">
      <c r="A31" s="28">
        <v>20</v>
      </c>
      <c r="B31" s="32" t="s">
        <v>109</v>
      </c>
      <c r="C31" s="31">
        <v>249</v>
      </c>
      <c r="D31" s="33">
        <f>'INP 20'!G19</f>
        <v>0</v>
      </c>
    </row>
    <row r="32" spans="1:4" x14ac:dyDescent="0.25">
      <c r="A32" s="28">
        <v>21</v>
      </c>
      <c r="B32" s="32" t="s">
        <v>108</v>
      </c>
      <c r="C32" s="31">
        <v>442</v>
      </c>
      <c r="D32" s="33">
        <f>'INP 21'!G19</f>
        <v>0</v>
      </c>
    </row>
    <row r="33" spans="1:4" x14ac:dyDescent="0.25">
      <c r="A33" s="28">
        <v>22</v>
      </c>
      <c r="B33" s="32" t="s">
        <v>107</v>
      </c>
      <c r="C33" s="31">
        <v>148</v>
      </c>
      <c r="D33" s="33">
        <f>'INP 22'!G19</f>
        <v>0</v>
      </c>
    </row>
    <row r="34" spans="1:4" x14ac:dyDescent="0.25">
      <c r="A34" s="28">
        <v>23</v>
      </c>
      <c r="B34" s="32" t="s">
        <v>106</v>
      </c>
      <c r="C34" s="31">
        <v>294</v>
      </c>
      <c r="D34" s="33">
        <f>'INP 23'!G19</f>
        <v>0</v>
      </c>
    </row>
    <row r="35" spans="1:4" x14ac:dyDescent="0.25">
      <c r="A35" s="28">
        <v>24</v>
      </c>
      <c r="B35" s="32" t="s">
        <v>105</v>
      </c>
      <c r="C35" s="31">
        <v>1151</v>
      </c>
      <c r="D35" s="33">
        <f>'INP 24'!G19</f>
        <v>0</v>
      </c>
    </row>
    <row r="36" spans="1:4" x14ac:dyDescent="0.25">
      <c r="A36" s="28">
        <v>25</v>
      </c>
      <c r="B36" s="32" t="s">
        <v>104</v>
      </c>
      <c r="C36" s="31">
        <v>1332</v>
      </c>
      <c r="D36" s="33">
        <f>'INP 25'!G19</f>
        <v>0</v>
      </c>
    </row>
    <row r="37" spans="1:4" x14ac:dyDescent="0.25">
      <c r="A37" s="28">
        <v>26</v>
      </c>
      <c r="B37" s="32" t="s">
        <v>103</v>
      </c>
      <c r="C37" s="31">
        <v>1352</v>
      </c>
      <c r="D37" s="33">
        <f>'INP 26'!G19</f>
        <v>0</v>
      </c>
    </row>
    <row r="38" spans="1:4" x14ac:dyDescent="0.25">
      <c r="A38" s="28">
        <v>27</v>
      </c>
      <c r="B38" s="32" t="s">
        <v>102</v>
      </c>
      <c r="C38" s="31">
        <v>1800</v>
      </c>
      <c r="D38" s="33">
        <f>'INP 27'!G19</f>
        <v>0</v>
      </c>
    </row>
    <row r="39" spans="1:4" x14ac:dyDescent="0.25">
      <c r="A39" s="28">
        <v>28</v>
      </c>
      <c r="B39" s="32" t="s">
        <v>101</v>
      </c>
      <c r="C39" s="31">
        <v>1629</v>
      </c>
      <c r="D39" s="33">
        <f>'INP 28'!G19</f>
        <v>0</v>
      </c>
    </row>
    <row r="40" spans="1:4" x14ac:dyDescent="0.25">
      <c r="D40" s="33"/>
    </row>
    <row r="41" spans="1:4" s="36" customFormat="1" x14ac:dyDescent="0.25">
      <c r="A41" s="34"/>
      <c r="B41" s="36" t="s">
        <v>52</v>
      </c>
      <c r="C41" s="30">
        <f>SUM(C12:C39)</f>
        <v>19332</v>
      </c>
      <c r="D41" s="35">
        <f>SUM(D12:D39)</f>
        <v>0</v>
      </c>
    </row>
    <row r="44" spans="1:4" x14ac:dyDescent="0.25">
      <c r="A44" s="28" t="s">
        <v>130</v>
      </c>
      <c r="B44" s="32" t="s">
        <v>55</v>
      </c>
    </row>
    <row r="46" spans="1:4" x14ac:dyDescent="0.25">
      <c r="A46" s="28">
        <v>1</v>
      </c>
      <c r="B46" s="32" t="s">
        <v>92</v>
      </c>
      <c r="C46" s="31">
        <v>275</v>
      </c>
      <c r="D46" s="33">
        <f>'RP 1'!G19</f>
        <v>0</v>
      </c>
    </row>
    <row r="47" spans="1:4" x14ac:dyDescent="0.25">
      <c r="A47" s="28">
        <v>2</v>
      </c>
      <c r="B47" s="32" t="s">
        <v>93</v>
      </c>
      <c r="C47" s="31">
        <v>221</v>
      </c>
      <c r="D47" s="33">
        <f>'RP 2'!G19</f>
        <v>0</v>
      </c>
    </row>
    <row r="48" spans="1:4" x14ac:dyDescent="0.25">
      <c r="A48" s="28">
        <v>3</v>
      </c>
      <c r="B48" s="32" t="s">
        <v>94</v>
      </c>
      <c r="C48" s="31">
        <v>216</v>
      </c>
      <c r="D48" s="33">
        <f>'RP 3'!G19</f>
        <v>0</v>
      </c>
    </row>
    <row r="49" spans="1:4" x14ac:dyDescent="0.25">
      <c r="A49" s="28">
        <v>4</v>
      </c>
      <c r="B49" s="32" t="s">
        <v>95</v>
      </c>
      <c r="C49" s="31">
        <v>702</v>
      </c>
      <c r="D49" s="33">
        <f>'RP 4'!G19</f>
        <v>0</v>
      </c>
    </row>
    <row r="50" spans="1:4" x14ac:dyDescent="0.25">
      <c r="A50" s="28">
        <v>5</v>
      </c>
      <c r="B50" s="32" t="s">
        <v>96</v>
      </c>
      <c r="C50" s="31">
        <v>151</v>
      </c>
      <c r="D50" s="33">
        <f>'RP 5'!G19</f>
        <v>0</v>
      </c>
    </row>
    <row r="51" spans="1:4" x14ac:dyDescent="0.25">
      <c r="A51" s="28">
        <v>6</v>
      </c>
      <c r="B51" s="32" t="s">
        <v>97</v>
      </c>
      <c r="C51" s="31">
        <v>392</v>
      </c>
      <c r="D51" s="33">
        <f>'RP 6'!G19</f>
        <v>0</v>
      </c>
    </row>
    <row r="52" spans="1:4" x14ac:dyDescent="0.25">
      <c r="A52" s="28">
        <v>7</v>
      </c>
      <c r="B52" s="32" t="s">
        <v>98</v>
      </c>
      <c r="C52" s="31">
        <v>129</v>
      </c>
      <c r="D52" s="33">
        <f>'RP 7'!G19</f>
        <v>0</v>
      </c>
    </row>
    <row r="53" spans="1:4" x14ac:dyDescent="0.25">
      <c r="A53" s="28">
        <v>8</v>
      </c>
      <c r="B53" s="32" t="s">
        <v>99</v>
      </c>
      <c r="C53" s="31">
        <v>251</v>
      </c>
      <c r="D53" s="33">
        <f>'RP 8'!G19</f>
        <v>0</v>
      </c>
    </row>
    <row r="54" spans="1:4" x14ac:dyDescent="0.25">
      <c r="D54" s="33"/>
    </row>
    <row r="55" spans="1:4" s="36" customFormat="1" x14ac:dyDescent="0.25">
      <c r="A55" s="34"/>
      <c r="B55" s="36" t="s">
        <v>56</v>
      </c>
      <c r="C55" s="30">
        <f>SUM(C46:C54)</f>
        <v>2337</v>
      </c>
      <c r="D55" s="35">
        <f>SUM(D46:D54)</f>
        <v>0</v>
      </c>
    </row>
    <row r="56" spans="1:4" s="36" customFormat="1" x14ac:dyDescent="0.25">
      <c r="A56" s="34"/>
      <c r="C56" s="30"/>
      <c r="D56" s="35"/>
    </row>
    <row r="57" spans="1:4" s="36" customFormat="1" x14ac:dyDescent="0.25">
      <c r="A57" s="34"/>
      <c r="C57" s="30"/>
      <c r="D57" s="35"/>
    </row>
    <row r="58" spans="1:4" x14ac:dyDescent="0.25">
      <c r="A58" s="28" t="s">
        <v>131</v>
      </c>
      <c r="B58" s="32" t="s">
        <v>53</v>
      </c>
    </row>
    <row r="60" spans="1:4" x14ac:dyDescent="0.25">
      <c r="A60" s="28">
        <v>1</v>
      </c>
      <c r="B60" s="32" t="s">
        <v>100</v>
      </c>
      <c r="C60" s="31">
        <v>520</v>
      </c>
      <c r="D60" s="33">
        <f>'RSP 1'!G15</f>
        <v>0</v>
      </c>
    </row>
    <row r="61" spans="1:4" x14ac:dyDescent="0.25">
      <c r="D61" s="33"/>
    </row>
    <row r="62" spans="1:4" s="36" customFormat="1" x14ac:dyDescent="0.25">
      <c r="A62" s="34"/>
      <c r="B62" s="36" t="s">
        <v>54</v>
      </c>
      <c r="C62" s="30">
        <f>SUM(C60:C60)</f>
        <v>520</v>
      </c>
      <c r="D62" s="35">
        <f>SUM(D60:D60)</f>
        <v>0</v>
      </c>
    </row>
    <row r="63" spans="1:4" s="36" customFormat="1" x14ac:dyDescent="0.25">
      <c r="A63" s="34"/>
      <c r="C63" s="30"/>
      <c r="D63" s="35"/>
    </row>
    <row r="64" spans="1:4" s="36" customFormat="1" x14ac:dyDescent="0.25">
      <c r="A64" s="34"/>
      <c r="C64" s="30"/>
      <c r="D64" s="35"/>
    </row>
    <row r="65" spans="1:4" s="36" customFormat="1" ht="14.45" customHeight="1" x14ac:dyDescent="0.25">
      <c r="A65" s="34"/>
      <c r="B65" s="29" t="s">
        <v>18</v>
      </c>
      <c r="C65" s="30">
        <f>C41+C62+C55</f>
        <v>22189</v>
      </c>
      <c r="D65" s="35">
        <f>D41+D55+D62</f>
        <v>0</v>
      </c>
    </row>
    <row r="68" spans="1:4" x14ac:dyDescent="0.25">
      <c r="A68" s="28" t="s">
        <v>132</v>
      </c>
      <c r="B68" s="36" t="s">
        <v>57</v>
      </c>
    </row>
    <row r="69" spans="1:4" x14ac:dyDescent="0.25">
      <c r="B69" s="36"/>
    </row>
    <row r="70" spans="1:4" x14ac:dyDescent="0.25">
      <c r="A70" s="28">
        <v>1</v>
      </c>
      <c r="B70" s="32" t="s">
        <v>91</v>
      </c>
      <c r="C70" s="31">
        <v>495</v>
      </c>
      <c r="D70" s="33">
        <f>'OJO 1'!G17</f>
        <v>0</v>
      </c>
    </row>
    <row r="71" spans="1:4" x14ac:dyDescent="0.25">
      <c r="A71" s="28">
        <v>2</v>
      </c>
      <c r="B71" s="32" t="s">
        <v>58</v>
      </c>
      <c r="C71" s="31">
        <v>719</v>
      </c>
      <c r="D71" s="33">
        <f>'OJO 2'!G17</f>
        <v>0</v>
      </c>
    </row>
    <row r="72" spans="1:4" x14ac:dyDescent="0.25">
      <c r="A72" s="28">
        <v>3</v>
      </c>
      <c r="B72" s="32" t="s">
        <v>59</v>
      </c>
      <c r="C72" s="31">
        <v>1621</v>
      </c>
      <c r="D72" s="33">
        <f>'OJO 3'!G17</f>
        <v>0</v>
      </c>
    </row>
    <row r="73" spans="1:4" x14ac:dyDescent="0.25">
      <c r="D73" s="33"/>
    </row>
    <row r="74" spans="1:4" s="36" customFormat="1" x14ac:dyDescent="0.25">
      <c r="A74" s="34"/>
      <c r="B74" s="36" t="s">
        <v>61</v>
      </c>
      <c r="C74" s="30">
        <f>SUM(C70:C72)</f>
        <v>2835</v>
      </c>
      <c r="D74" s="35">
        <f>SUM(D70:D72)</f>
        <v>0</v>
      </c>
    </row>
    <row r="77" spans="1:4" ht="15.75" x14ac:dyDescent="0.25">
      <c r="A77" s="28" t="s">
        <v>133</v>
      </c>
      <c r="B77" s="32" t="s">
        <v>63</v>
      </c>
      <c r="C77" s="31" t="s">
        <v>62</v>
      </c>
      <c r="D77" s="31" t="s">
        <v>50</v>
      </c>
    </row>
    <row r="79" spans="1:4" x14ac:dyDescent="0.25">
      <c r="A79" s="28">
        <v>1</v>
      </c>
      <c r="B79" s="32" t="s">
        <v>90</v>
      </c>
      <c r="C79" s="31">
        <v>2728</v>
      </c>
      <c r="D79" s="33">
        <f>'KGD 1'!G14</f>
        <v>0</v>
      </c>
    </row>
    <row r="80" spans="1:4" x14ac:dyDescent="0.25">
      <c r="A80" s="28">
        <v>2</v>
      </c>
      <c r="B80" s="32" t="s">
        <v>64</v>
      </c>
      <c r="C80" s="31">
        <v>757</v>
      </c>
      <c r="D80" s="33">
        <f>'KGD 2'!G14</f>
        <v>0</v>
      </c>
    </row>
    <row r="81" spans="1:4" x14ac:dyDescent="0.25">
      <c r="A81" s="28">
        <v>3</v>
      </c>
      <c r="B81" s="32" t="s">
        <v>65</v>
      </c>
      <c r="C81" s="31">
        <v>64</v>
      </c>
      <c r="D81" s="33">
        <f>'KGD 3'!G14</f>
        <v>0</v>
      </c>
    </row>
    <row r="82" spans="1:4" x14ac:dyDescent="0.25">
      <c r="A82" s="28">
        <v>4</v>
      </c>
      <c r="B82" s="32" t="s">
        <v>66</v>
      </c>
      <c r="C82" s="31">
        <v>150</v>
      </c>
      <c r="D82" s="33">
        <f>'KGD 4'!G14</f>
        <v>0</v>
      </c>
    </row>
    <row r="83" spans="1:4" x14ac:dyDescent="0.25">
      <c r="A83" s="28">
        <v>5</v>
      </c>
      <c r="B83" s="32" t="s">
        <v>67</v>
      </c>
      <c r="C83" s="31">
        <v>142</v>
      </c>
      <c r="D83" s="33">
        <f>'KGD 5'!G14</f>
        <v>0</v>
      </c>
    </row>
    <row r="84" spans="1:4" x14ac:dyDescent="0.25">
      <c r="A84" s="28">
        <v>6</v>
      </c>
      <c r="B84" s="32" t="s">
        <v>68</v>
      </c>
      <c r="C84" s="31">
        <v>347</v>
      </c>
      <c r="D84" s="33">
        <f>'KGD 6'!G14</f>
        <v>0</v>
      </c>
    </row>
    <row r="85" spans="1:4" x14ac:dyDescent="0.25">
      <c r="A85" s="28">
        <v>7</v>
      </c>
      <c r="B85" s="32" t="s">
        <v>69</v>
      </c>
      <c r="C85" s="31">
        <v>1889</v>
      </c>
      <c r="D85" s="33">
        <f>'KGD 7'!G14</f>
        <v>0</v>
      </c>
    </row>
    <row r="86" spans="1:4" x14ac:dyDescent="0.25">
      <c r="A86" s="28">
        <v>8</v>
      </c>
      <c r="B86" s="32" t="s">
        <v>70</v>
      </c>
      <c r="C86" s="31">
        <v>4160</v>
      </c>
      <c r="D86" s="33">
        <f>'KGD 8'!G14</f>
        <v>0</v>
      </c>
    </row>
    <row r="87" spans="1:4" x14ac:dyDescent="0.25">
      <c r="A87" s="28">
        <v>9</v>
      </c>
      <c r="B87" s="32" t="s">
        <v>71</v>
      </c>
      <c r="C87" s="31">
        <v>2056</v>
      </c>
      <c r="D87" s="33">
        <f>'KGD 9'!G14</f>
        <v>0</v>
      </c>
    </row>
    <row r="88" spans="1:4" x14ac:dyDescent="0.25">
      <c r="A88" s="28">
        <v>10</v>
      </c>
      <c r="B88" s="32" t="s">
        <v>72</v>
      </c>
      <c r="C88" s="31">
        <v>2250</v>
      </c>
      <c r="D88" s="33">
        <f>'KGD 10'!G14</f>
        <v>0</v>
      </c>
    </row>
    <row r="89" spans="1:4" x14ac:dyDescent="0.25">
      <c r="A89" s="28">
        <v>11</v>
      </c>
      <c r="B89" s="32" t="s">
        <v>73</v>
      </c>
      <c r="C89" s="31">
        <v>2919</v>
      </c>
      <c r="D89" s="33">
        <f>'KGD 11'!G14</f>
        <v>0</v>
      </c>
    </row>
    <row r="90" spans="1:4" x14ac:dyDescent="0.25">
      <c r="A90" s="28">
        <v>12</v>
      </c>
      <c r="B90" s="32" t="s">
        <v>74</v>
      </c>
      <c r="C90" s="31">
        <v>1339</v>
      </c>
      <c r="D90" s="33">
        <f>'KGD 12'!G14</f>
        <v>0</v>
      </c>
    </row>
    <row r="91" spans="1:4" x14ac:dyDescent="0.25">
      <c r="A91" s="28">
        <v>13</v>
      </c>
      <c r="B91" s="32" t="s">
        <v>75</v>
      </c>
      <c r="C91" s="31">
        <v>165</v>
      </c>
      <c r="D91" s="33">
        <f>'KGD 13'!G14</f>
        <v>0</v>
      </c>
    </row>
    <row r="92" spans="1:4" x14ac:dyDescent="0.25">
      <c r="A92" s="28">
        <v>14</v>
      </c>
      <c r="B92" s="32" t="s">
        <v>76</v>
      </c>
      <c r="C92" s="31">
        <v>343</v>
      </c>
      <c r="D92" s="33">
        <f>'KGD 14'!G14</f>
        <v>0</v>
      </c>
    </row>
    <row r="93" spans="1:4" x14ac:dyDescent="0.25">
      <c r="A93" s="28">
        <v>16</v>
      </c>
      <c r="B93" s="32" t="s">
        <v>77</v>
      </c>
      <c r="C93" s="31">
        <v>1178</v>
      </c>
      <c r="D93" s="33">
        <f>'KGD 16'!G14</f>
        <v>0</v>
      </c>
    </row>
    <row r="94" spans="1:4" x14ac:dyDescent="0.25">
      <c r="A94" s="28">
        <v>17</v>
      </c>
      <c r="B94" s="32" t="s">
        <v>78</v>
      </c>
      <c r="C94" s="31">
        <v>850</v>
      </c>
      <c r="D94" s="33">
        <f>'KGD 17'!G14</f>
        <v>0</v>
      </c>
    </row>
    <row r="95" spans="1:4" x14ac:dyDescent="0.25">
      <c r="A95" s="28">
        <v>19</v>
      </c>
      <c r="B95" s="32" t="s">
        <v>79</v>
      </c>
      <c r="C95" s="31">
        <v>1491</v>
      </c>
      <c r="D95" s="33">
        <f>'KGD 19'!G14</f>
        <v>0</v>
      </c>
    </row>
    <row r="96" spans="1:4" x14ac:dyDescent="0.25">
      <c r="A96" s="28">
        <v>20</v>
      </c>
      <c r="B96" s="32" t="s">
        <v>80</v>
      </c>
      <c r="C96" s="31">
        <v>983</v>
      </c>
      <c r="D96" s="33">
        <f>'KGD 20'!G14</f>
        <v>0</v>
      </c>
    </row>
    <row r="97" spans="1:4" x14ac:dyDescent="0.25">
      <c r="A97" s="28">
        <v>22</v>
      </c>
      <c r="B97" s="32" t="s">
        <v>81</v>
      </c>
      <c r="C97" s="31">
        <v>442</v>
      </c>
      <c r="D97" s="33">
        <f>'KGD 22'!G14</f>
        <v>0</v>
      </c>
    </row>
    <row r="98" spans="1:4" x14ac:dyDescent="0.25">
      <c r="A98" s="28">
        <v>23</v>
      </c>
      <c r="B98" s="32" t="s">
        <v>82</v>
      </c>
      <c r="C98" s="31">
        <v>1569</v>
      </c>
      <c r="D98" s="33">
        <f>'KGD 23'!G14</f>
        <v>0</v>
      </c>
    </row>
    <row r="99" spans="1:4" x14ac:dyDescent="0.25">
      <c r="A99" s="28">
        <v>24</v>
      </c>
      <c r="B99" s="32" t="s">
        <v>83</v>
      </c>
      <c r="C99" s="31">
        <v>3755</v>
      </c>
      <c r="D99" s="33">
        <f>'KGD 24'!G14</f>
        <v>0</v>
      </c>
    </row>
    <row r="100" spans="1:4" x14ac:dyDescent="0.25">
      <c r="A100" s="28">
        <v>25</v>
      </c>
      <c r="B100" s="32" t="s">
        <v>84</v>
      </c>
      <c r="C100" s="31">
        <v>2838</v>
      </c>
      <c r="D100" s="33">
        <f>'KGD 25'!G14</f>
        <v>0</v>
      </c>
    </row>
    <row r="101" spans="1:4" x14ac:dyDescent="0.25">
      <c r="A101" s="28">
        <v>26</v>
      </c>
      <c r="B101" s="32" t="s">
        <v>85</v>
      </c>
      <c r="C101" s="31">
        <v>719</v>
      </c>
      <c r="D101" s="33">
        <f>'KGD 26'!G14</f>
        <v>0</v>
      </c>
    </row>
    <row r="102" spans="1:4" x14ac:dyDescent="0.25">
      <c r="A102" s="28">
        <v>27</v>
      </c>
      <c r="B102" s="32" t="s">
        <v>86</v>
      </c>
      <c r="C102" s="31">
        <v>1325</v>
      </c>
      <c r="D102" s="33">
        <f>'KGD 27'!G14</f>
        <v>0</v>
      </c>
    </row>
    <row r="103" spans="1:4" x14ac:dyDescent="0.25">
      <c r="A103" s="28">
        <v>32</v>
      </c>
      <c r="B103" s="32" t="s">
        <v>87</v>
      </c>
      <c r="C103" s="31">
        <v>2293</v>
      </c>
      <c r="D103" s="33">
        <f>'KGD 32'!G14</f>
        <v>0</v>
      </c>
    </row>
    <row r="104" spans="1:4" x14ac:dyDescent="0.25">
      <c r="A104" s="28">
        <v>33</v>
      </c>
      <c r="B104" s="32" t="s">
        <v>88</v>
      </c>
      <c r="C104" s="31">
        <v>3281</v>
      </c>
      <c r="D104" s="33">
        <f>'KGD 33'!G14</f>
        <v>0</v>
      </c>
    </row>
    <row r="106" spans="1:4" s="36" customFormat="1" x14ac:dyDescent="0.25">
      <c r="A106" s="34"/>
      <c r="B106" s="36" t="s">
        <v>89</v>
      </c>
      <c r="C106" s="30">
        <f>SUM(C79:C104)</f>
        <v>40033</v>
      </c>
      <c r="D106" s="35">
        <f>SUM(D79:D104)</f>
        <v>0</v>
      </c>
    </row>
    <row r="109" spans="1:4" x14ac:dyDescent="0.25">
      <c r="B109" s="41"/>
    </row>
  </sheetData>
  <sheetProtection algorithmName="SHA-512" hashValue="1Uv68eh+CAQTTmICm4oKaUQqpVttqOt0+JVE89zdZdPOt2E3roBsMl1ed+Ua77nw8+suIe4vh5/e6OeW7VSsAQ==" saltValue="u0Y6L4aXI+9+g4l6a8qjOg==" spinCount="100000" sheet="1" objects="1" scenarios="1"/>
  <mergeCells count="1">
    <mergeCell ref="B6:D6"/>
  </mergeCells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259</v>
      </c>
      <c r="D4" s="43" t="s">
        <v>154</v>
      </c>
      <c r="E4" s="49">
        <v>1352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135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1216.8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4056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1014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4056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xWckvlqfg+DT77sK8Y2Nnuc9/ASJHVz6R5H9dQnq/VAjzpHnu6CcKWjd/BBOYgBG+KqdY5TLOjzANblQndcfKw==" saltValue="eZr4WDnvJHIOoHhwRZH/LQ==" spinCount="100000" sheet="1" objects="1" scenarios="1" selectLockedCell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260</v>
      </c>
      <c r="D4" s="43" t="s">
        <v>154</v>
      </c>
      <c r="E4" s="49">
        <v>1800</v>
      </c>
    </row>
    <row r="5" spans="1:10" ht="14.45" customHeight="1" x14ac:dyDescent="0.25">
      <c r="C5" s="62" t="s">
        <v>220</v>
      </c>
      <c r="D5" s="43" t="s">
        <v>154</v>
      </c>
      <c r="E5" s="49">
        <v>3.5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180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1890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6300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1575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6300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UyPq0OhWsv8nq/2QdcQVmz5dQvSzTBpuYbWYZEMbO115/Somz84Rc9edid7bOYLKUuwtzRWn2s+sEvzGiVaM6g==" saltValue="fq/ItPqQf8sYJvrnU8+kMQ==" spinCount="100000" sheet="1" objects="1" scenarios="1" selectLockedCell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261</v>
      </c>
      <c r="D4" s="43" t="s">
        <v>154</v>
      </c>
      <c r="E4" s="49">
        <v>1629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163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1466.1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4887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1221.75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4887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dpCBTSgPdBds6QkGHyIWeG/SViLKxnusAhCd91fZSL2Qrs7cDCfA6D2jLRSI2sEGsSz+PaVXqiicQl8Ve22HAQ==" saltValue="lDUGiG+gBx1QX5y+40Uit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N19"/>
  <sheetViews>
    <sheetView workbookViewId="0">
      <selection activeCell="F17" sqref="F17"/>
    </sheetView>
  </sheetViews>
  <sheetFormatPr defaultRowHeight="15" x14ac:dyDescent="0.25"/>
  <cols>
    <col min="1" max="1" width="2.42578125" style="45" customWidth="1"/>
    <col min="2" max="2" width="10.7109375" style="45" customWidth="1"/>
    <col min="3" max="3" width="39.5703125" style="58" customWidth="1"/>
    <col min="4" max="4" width="5.7109375" style="44" customWidth="1"/>
    <col min="5" max="5" width="8.42578125" style="43" customWidth="1"/>
    <col min="6" max="6" width="6.85546875" style="43" customWidth="1"/>
    <col min="7" max="7" width="8.42578125" style="43" customWidth="1"/>
    <col min="8" max="8" width="8.85546875" style="52" customWidth="1"/>
    <col min="9" max="14" width="8.85546875" style="53"/>
  </cols>
  <sheetData>
    <row r="2" spans="1:14" x14ac:dyDescent="0.25">
      <c r="C2" s="58" t="s">
        <v>135</v>
      </c>
    </row>
    <row r="4" spans="1:14" ht="14.45" customHeight="1" x14ac:dyDescent="0.25">
      <c r="C4" s="58" t="s">
        <v>156</v>
      </c>
      <c r="D4" s="43" t="s">
        <v>154</v>
      </c>
      <c r="E4" s="49">
        <v>275</v>
      </c>
    </row>
    <row r="5" spans="1:14" ht="14.45" customHeight="1" x14ac:dyDescent="0.25">
      <c r="C5" s="58" t="s">
        <v>155</v>
      </c>
      <c r="D5" s="43" t="s">
        <v>154</v>
      </c>
      <c r="E5" s="49">
        <v>3</v>
      </c>
    </row>
    <row r="6" spans="1:14" x14ac:dyDescent="0.25">
      <c r="D6" s="43"/>
    </row>
    <row r="7" spans="1:14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4" s="45" customFormat="1" ht="30" x14ac:dyDescent="0.25">
      <c r="A9" s="45" t="s">
        <v>0</v>
      </c>
      <c r="B9" s="45" t="s">
        <v>157</v>
      </c>
      <c r="C9" s="48" t="s">
        <v>158</v>
      </c>
      <c r="D9" s="44" t="s">
        <v>16</v>
      </c>
      <c r="E9" s="43">
        <f>E4*E5</f>
        <v>825</v>
      </c>
      <c r="F9" s="106"/>
      <c r="G9" s="43">
        <f>E9*F9</f>
        <v>0</v>
      </c>
      <c r="H9" s="52"/>
      <c r="I9" s="54"/>
      <c r="J9" s="54"/>
      <c r="K9" s="54"/>
      <c r="L9" s="54"/>
      <c r="M9" s="54"/>
      <c r="N9" s="54"/>
    </row>
    <row r="10" spans="1:14" s="45" customFormat="1" x14ac:dyDescent="0.25">
      <c r="C10" s="48"/>
      <c r="D10" s="44"/>
      <c r="E10" s="43"/>
      <c r="F10" s="43"/>
      <c r="G10" s="43"/>
      <c r="H10" s="52"/>
      <c r="I10" s="54"/>
      <c r="J10" s="54"/>
      <c r="K10" s="54"/>
      <c r="L10" s="54"/>
      <c r="M10" s="54"/>
      <c r="N10" s="54"/>
    </row>
    <row r="11" spans="1:14" s="45" customFormat="1" x14ac:dyDescent="0.25">
      <c r="A11" s="45" t="s">
        <v>1</v>
      </c>
      <c r="B11" s="45" t="s">
        <v>159</v>
      </c>
      <c r="C11" s="48" t="s">
        <v>160</v>
      </c>
      <c r="D11" s="44" t="s">
        <v>16</v>
      </c>
      <c r="E11" s="43">
        <f>E9</f>
        <v>825</v>
      </c>
      <c r="F11" s="106"/>
      <c r="G11" s="43">
        <f t="shared" ref="G11" si="0">E11*F11</f>
        <v>0</v>
      </c>
      <c r="H11" s="52"/>
      <c r="I11" s="54"/>
      <c r="J11" s="54"/>
      <c r="K11" s="54"/>
      <c r="L11" s="54"/>
      <c r="M11" s="54"/>
      <c r="N11" s="54"/>
    </row>
    <row r="13" spans="1:14" ht="75" x14ac:dyDescent="0.25">
      <c r="A13" s="45" t="s">
        <v>2</v>
      </c>
      <c r="B13" s="45" t="s">
        <v>143</v>
      </c>
      <c r="C13" s="58" t="s">
        <v>179</v>
      </c>
      <c r="D13" s="44" t="s">
        <v>17</v>
      </c>
      <c r="E13" s="43">
        <f>E9*0.1</f>
        <v>82.5</v>
      </c>
      <c r="F13" s="106"/>
      <c r="G13" s="43">
        <f t="shared" ref="G13" si="1">E13*F13</f>
        <v>0</v>
      </c>
    </row>
    <row r="15" spans="1:14" ht="30" x14ac:dyDescent="0.25">
      <c r="A15" s="45" t="s">
        <v>3</v>
      </c>
      <c r="B15" s="45" t="s">
        <v>145</v>
      </c>
      <c r="C15" s="58" t="s">
        <v>144</v>
      </c>
      <c r="D15" s="44" t="s">
        <v>16</v>
      </c>
      <c r="E15" s="43">
        <f>E9</f>
        <v>825</v>
      </c>
      <c r="F15" s="106"/>
      <c r="G15" s="43">
        <f t="shared" ref="G15" si="2">E15*F15</f>
        <v>0</v>
      </c>
    </row>
    <row r="17" spans="1:11" ht="60" x14ac:dyDescent="0.25">
      <c r="A17" s="45" t="s">
        <v>4</v>
      </c>
      <c r="B17" s="45" t="s">
        <v>141</v>
      </c>
      <c r="C17" s="58" t="s">
        <v>140</v>
      </c>
      <c r="D17" s="44" t="s">
        <v>16</v>
      </c>
      <c r="E17" s="43">
        <f>E9</f>
        <v>825</v>
      </c>
      <c r="F17" s="106"/>
      <c r="G17" s="43">
        <f t="shared" ref="G17" si="3">E17*F17</f>
        <v>0</v>
      </c>
      <c r="I17" s="55"/>
      <c r="J17" s="55"/>
      <c r="K17" s="55"/>
    </row>
    <row r="18" spans="1:11" x14ac:dyDescent="0.25">
      <c r="I18" s="55"/>
      <c r="J18" s="55"/>
      <c r="K18" s="55"/>
    </row>
    <row r="19" spans="1:11" ht="14.45" customHeight="1" x14ac:dyDescent="0.25">
      <c r="C19" s="10" t="s">
        <v>187</v>
      </c>
      <c r="D19" s="47"/>
      <c r="E19" s="46"/>
      <c r="F19" s="46"/>
      <c r="G19" s="46">
        <f>SUM(G9:G17)</f>
        <v>0</v>
      </c>
    </row>
  </sheetData>
  <sheetProtection algorithmName="SHA-512" hashValue="QMpFVm4nbjMm6n1pEIdoF+/LZ0idUhHcWGSP58m1ZPzp8nX6FoKstfBmeB/42uov+TTwRhQ4VaXcojx4ai4pGg==" saltValue="SyXKELbivBq6rYzuYolllQ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N19"/>
  <sheetViews>
    <sheetView workbookViewId="0">
      <selection activeCell="F17" sqref="F17"/>
    </sheetView>
  </sheetViews>
  <sheetFormatPr defaultRowHeight="15" x14ac:dyDescent="0.25"/>
  <cols>
    <col min="1" max="1" width="2.42578125" style="45" customWidth="1"/>
    <col min="2" max="2" width="10.7109375" style="45" customWidth="1"/>
    <col min="3" max="3" width="39.5703125" style="59" customWidth="1"/>
    <col min="4" max="4" width="5.7109375" style="44" customWidth="1"/>
    <col min="5" max="5" width="8.42578125" style="43" customWidth="1"/>
    <col min="6" max="6" width="6.85546875" style="43" customWidth="1"/>
    <col min="7" max="7" width="8.42578125" style="43" customWidth="1"/>
    <col min="8" max="8" width="8.85546875" style="52" customWidth="1"/>
    <col min="9" max="14" width="8.85546875" style="53"/>
  </cols>
  <sheetData>
    <row r="2" spans="1:14" x14ac:dyDescent="0.25">
      <c r="C2" s="59" t="s">
        <v>135</v>
      </c>
    </row>
    <row r="4" spans="1:14" ht="14.45" customHeight="1" x14ac:dyDescent="0.25">
      <c r="C4" s="59" t="s">
        <v>181</v>
      </c>
      <c r="D4" s="43" t="s">
        <v>154</v>
      </c>
      <c r="E4" s="49">
        <v>221</v>
      </c>
    </row>
    <row r="5" spans="1:14" ht="14.45" customHeight="1" x14ac:dyDescent="0.25">
      <c r="C5" s="59" t="s">
        <v>155</v>
      </c>
      <c r="D5" s="43" t="s">
        <v>154</v>
      </c>
      <c r="E5" s="49">
        <v>3</v>
      </c>
    </row>
    <row r="6" spans="1:14" x14ac:dyDescent="0.25">
      <c r="D6" s="43"/>
    </row>
    <row r="7" spans="1:14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4" s="45" customFormat="1" ht="30" x14ac:dyDescent="0.25">
      <c r="A9" s="45" t="s">
        <v>0</v>
      </c>
      <c r="B9" s="45" t="s">
        <v>157</v>
      </c>
      <c r="C9" s="48" t="s">
        <v>158</v>
      </c>
      <c r="D9" s="44" t="s">
        <v>16</v>
      </c>
      <c r="E9" s="43">
        <f>E4*E5</f>
        <v>663</v>
      </c>
      <c r="F9" s="106"/>
      <c r="G9" s="43">
        <f>E9*F9</f>
        <v>0</v>
      </c>
      <c r="H9" s="52"/>
      <c r="I9" s="54"/>
      <c r="J9" s="54"/>
      <c r="K9" s="54"/>
      <c r="L9" s="54"/>
      <c r="M9" s="54"/>
      <c r="N9" s="54"/>
    </row>
    <row r="10" spans="1:14" s="45" customFormat="1" x14ac:dyDescent="0.25">
      <c r="C10" s="48"/>
      <c r="D10" s="44"/>
      <c r="E10" s="43"/>
      <c r="F10" s="43"/>
      <c r="G10" s="43"/>
      <c r="H10" s="52"/>
      <c r="I10" s="54"/>
      <c r="J10" s="54"/>
      <c r="K10" s="54"/>
      <c r="L10" s="54"/>
      <c r="M10" s="54"/>
      <c r="N10" s="54"/>
    </row>
    <row r="11" spans="1:14" s="45" customFormat="1" x14ac:dyDescent="0.25">
      <c r="A11" s="45" t="s">
        <v>1</v>
      </c>
      <c r="B11" s="45" t="s">
        <v>159</v>
      </c>
      <c r="C11" s="48" t="s">
        <v>160</v>
      </c>
      <c r="D11" s="44" t="s">
        <v>16</v>
      </c>
      <c r="E11" s="43">
        <f>E9</f>
        <v>663</v>
      </c>
      <c r="F11" s="106"/>
      <c r="G11" s="43">
        <f t="shared" ref="G11" si="0">E11*F11</f>
        <v>0</v>
      </c>
      <c r="H11" s="52"/>
      <c r="I11" s="54"/>
      <c r="J11" s="54"/>
      <c r="K11" s="54"/>
      <c r="L11" s="54"/>
      <c r="M11" s="54"/>
      <c r="N11" s="54"/>
    </row>
    <row r="13" spans="1:14" ht="75" x14ac:dyDescent="0.25">
      <c r="A13" s="45" t="s">
        <v>2</v>
      </c>
      <c r="B13" s="45" t="s">
        <v>143</v>
      </c>
      <c r="C13" s="59" t="s">
        <v>179</v>
      </c>
      <c r="D13" s="44" t="s">
        <v>17</v>
      </c>
      <c r="E13" s="43">
        <f>E9*0.1</f>
        <v>66.3</v>
      </c>
      <c r="F13" s="106"/>
      <c r="G13" s="43">
        <f t="shared" ref="G13" si="1">E13*F13</f>
        <v>0</v>
      </c>
    </row>
    <row r="15" spans="1:14" ht="30" x14ac:dyDescent="0.25">
      <c r="A15" s="45" t="s">
        <v>3</v>
      </c>
      <c r="B15" s="45" t="s">
        <v>145</v>
      </c>
      <c r="C15" s="59" t="s">
        <v>144</v>
      </c>
      <c r="D15" s="44" t="s">
        <v>16</v>
      </c>
      <c r="E15" s="43">
        <f>E9</f>
        <v>663</v>
      </c>
      <c r="F15" s="106"/>
      <c r="G15" s="43">
        <f t="shared" ref="G15" si="2">E15*F15</f>
        <v>0</v>
      </c>
    </row>
    <row r="17" spans="1:11" ht="60" x14ac:dyDescent="0.25">
      <c r="A17" s="45" t="s">
        <v>4</v>
      </c>
      <c r="B17" s="45" t="s">
        <v>141</v>
      </c>
      <c r="C17" s="59" t="s">
        <v>140</v>
      </c>
      <c r="D17" s="44" t="s">
        <v>16</v>
      </c>
      <c r="E17" s="43">
        <f>E9</f>
        <v>663</v>
      </c>
      <c r="F17" s="106"/>
      <c r="G17" s="43">
        <f t="shared" ref="G17" si="3">E17*F17</f>
        <v>0</v>
      </c>
      <c r="I17" s="55"/>
      <c r="J17" s="55"/>
      <c r="K17" s="55"/>
    </row>
    <row r="18" spans="1:11" x14ac:dyDescent="0.25">
      <c r="I18" s="55"/>
      <c r="J18" s="55"/>
      <c r="K18" s="55"/>
    </row>
    <row r="19" spans="1:11" ht="14.45" customHeight="1" x14ac:dyDescent="0.25">
      <c r="C19" s="10" t="s">
        <v>187</v>
      </c>
      <c r="D19" s="47"/>
      <c r="E19" s="46"/>
      <c r="F19" s="46"/>
      <c r="G19" s="46">
        <f>SUM(G9:G17)</f>
        <v>0</v>
      </c>
    </row>
  </sheetData>
  <sheetProtection algorithmName="SHA-512" hashValue="8T2i+++J7CQtoRXnqQERNfgJ7Y4sMdl5ftEaq+qda/aMY2bzw1WR4VwYXAJ37k9scIqB2n8WmmSx1a2zHPElsQ==" saltValue="Q7nKXmY3lQZxbHUEyzpJgA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N19"/>
  <sheetViews>
    <sheetView workbookViewId="0">
      <selection activeCell="F17" sqref="F17"/>
    </sheetView>
  </sheetViews>
  <sheetFormatPr defaultRowHeight="15" x14ac:dyDescent="0.25"/>
  <cols>
    <col min="1" max="1" width="2.42578125" style="45" customWidth="1"/>
    <col min="2" max="2" width="10.7109375" style="45" customWidth="1"/>
    <col min="3" max="3" width="39.5703125" style="59" customWidth="1"/>
    <col min="4" max="4" width="5.7109375" style="44" customWidth="1"/>
    <col min="5" max="5" width="8.42578125" style="43" customWidth="1"/>
    <col min="6" max="6" width="6.85546875" style="43" customWidth="1"/>
    <col min="7" max="7" width="8.42578125" style="43" customWidth="1"/>
    <col min="8" max="8" width="8.85546875" style="52" customWidth="1"/>
    <col min="9" max="14" width="8.85546875" style="53"/>
  </cols>
  <sheetData>
    <row r="2" spans="1:14" x14ac:dyDescent="0.25">
      <c r="C2" s="59" t="s">
        <v>135</v>
      </c>
    </row>
    <row r="4" spans="1:14" ht="14.45" customHeight="1" x14ac:dyDescent="0.25">
      <c r="C4" s="59" t="s">
        <v>180</v>
      </c>
      <c r="D4" s="43" t="s">
        <v>154</v>
      </c>
      <c r="E4" s="49">
        <v>216</v>
      </c>
    </row>
    <row r="5" spans="1:14" ht="14.45" customHeight="1" x14ac:dyDescent="0.25">
      <c r="C5" s="59" t="s">
        <v>155</v>
      </c>
      <c r="D5" s="43" t="s">
        <v>154</v>
      </c>
      <c r="E5" s="49">
        <v>3</v>
      </c>
    </row>
    <row r="6" spans="1:14" x14ac:dyDescent="0.25">
      <c r="D6" s="43"/>
    </row>
    <row r="7" spans="1:14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4" s="45" customFormat="1" ht="30" x14ac:dyDescent="0.25">
      <c r="A9" s="45" t="s">
        <v>0</v>
      </c>
      <c r="B9" s="45" t="s">
        <v>157</v>
      </c>
      <c r="C9" s="48" t="s">
        <v>158</v>
      </c>
      <c r="D9" s="44" t="s">
        <v>16</v>
      </c>
      <c r="E9" s="43">
        <f>E4*E5</f>
        <v>648</v>
      </c>
      <c r="F9" s="106"/>
      <c r="G9" s="43">
        <f>E9*F9</f>
        <v>0</v>
      </c>
      <c r="H9" s="52"/>
      <c r="I9" s="54"/>
      <c r="J9" s="54"/>
      <c r="K9" s="54"/>
      <c r="L9" s="54"/>
      <c r="M9" s="54"/>
      <c r="N9" s="54"/>
    </row>
    <row r="10" spans="1:14" s="45" customFormat="1" x14ac:dyDescent="0.25">
      <c r="C10" s="48"/>
      <c r="D10" s="44"/>
      <c r="E10" s="43"/>
      <c r="F10" s="43"/>
      <c r="G10" s="43"/>
      <c r="H10" s="52"/>
      <c r="I10" s="54"/>
      <c r="J10" s="54"/>
      <c r="K10" s="54"/>
      <c r="L10" s="54"/>
      <c r="M10" s="54"/>
      <c r="N10" s="54"/>
    </row>
    <row r="11" spans="1:14" s="45" customFormat="1" x14ac:dyDescent="0.25">
      <c r="A11" s="45" t="s">
        <v>1</v>
      </c>
      <c r="B11" s="45" t="s">
        <v>159</v>
      </c>
      <c r="C11" s="48" t="s">
        <v>160</v>
      </c>
      <c r="D11" s="44" t="s">
        <v>16</v>
      </c>
      <c r="E11" s="43">
        <f>E9</f>
        <v>648</v>
      </c>
      <c r="F11" s="106"/>
      <c r="G11" s="43">
        <f t="shared" ref="G11" si="0">E11*F11</f>
        <v>0</v>
      </c>
      <c r="H11" s="52"/>
      <c r="I11" s="54"/>
      <c r="J11" s="54"/>
      <c r="K11" s="54"/>
      <c r="L11" s="54"/>
      <c r="M11" s="54"/>
      <c r="N11" s="54"/>
    </row>
    <row r="13" spans="1:14" ht="75" x14ac:dyDescent="0.25">
      <c r="A13" s="45" t="s">
        <v>2</v>
      </c>
      <c r="B13" s="45" t="s">
        <v>143</v>
      </c>
      <c r="C13" s="59" t="s">
        <v>179</v>
      </c>
      <c r="D13" s="44" t="s">
        <v>17</v>
      </c>
      <c r="E13" s="43">
        <f>E9*0.1</f>
        <v>64.8</v>
      </c>
      <c r="F13" s="106"/>
      <c r="G13" s="43">
        <f t="shared" ref="G13" si="1">E13*F13</f>
        <v>0</v>
      </c>
    </row>
    <row r="15" spans="1:14" ht="30" x14ac:dyDescent="0.25">
      <c r="A15" s="45" t="s">
        <v>3</v>
      </c>
      <c r="B15" s="45" t="s">
        <v>145</v>
      </c>
      <c r="C15" s="59" t="s">
        <v>144</v>
      </c>
      <c r="D15" s="44" t="s">
        <v>16</v>
      </c>
      <c r="E15" s="43">
        <f>E9</f>
        <v>648</v>
      </c>
      <c r="F15" s="106"/>
      <c r="G15" s="43">
        <f t="shared" ref="G15" si="2">E15*F15</f>
        <v>0</v>
      </c>
    </row>
    <row r="17" spans="1:11" ht="60" x14ac:dyDescent="0.25">
      <c r="A17" s="45" t="s">
        <v>4</v>
      </c>
      <c r="B17" s="45" t="s">
        <v>141</v>
      </c>
      <c r="C17" s="59" t="s">
        <v>140</v>
      </c>
      <c r="D17" s="44" t="s">
        <v>16</v>
      </c>
      <c r="E17" s="43">
        <f>E9</f>
        <v>648</v>
      </c>
      <c r="F17" s="106"/>
      <c r="G17" s="43">
        <f t="shared" ref="G17" si="3">E17*F17</f>
        <v>0</v>
      </c>
      <c r="I17" s="55"/>
      <c r="J17" s="55"/>
      <c r="K17" s="55"/>
    </row>
    <row r="18" spans="1:11" x14ac:dyDescent="0.25">
      <c r="I18" s="55"/>
      <c r="J18" s="55"/>
      <c r="K18" s="55"/>
    </row>
    <row r="19" spans="1:11" ht="14.45" customHeight="1" x14ac:dyDescent="0.25">
      <c r="C19" s="10" t="s">
        <v>187</v>
      </c>
      <c r="D19" s="47"/>
      <c r="E19" s="46"/>
      <c r="F19" s="46"/>
      <c r="G19" s="46">
        <f>SUM(G9:G17)</f>
        <v>0</v>
      </c>
    </row>
  </sheetData>
  <sheetProtection algorithmName="SHA-512" hashValue="6p87Sgw0Hl3GOspQ4UfTEtCEZx92ly0gFykW+DONdVAgRHP4ZvFkyYJU97LDGrKl7fidFVwsdIYGx+rqcKFSlQ==" saltValue="GETyr8sMfuja8vkJVtHXAQ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N19"/>
  <sheetViews>
    <sheetView workbookViewId="0">
      <selection activeCell="F17" sqref="F17"/>
    </sheetView>
  </sheetViews>
  <sheetFormatPr defaultRowHeight="15" x14ac:dyDescent="0.25"/>
  <cols>
    <col min="1" max="1" width="2.42578125" style="45" customWidth="1"/>
    <col min="2" max="2" width="10.7109375" style="45" customWidth="1"/>
    <col min="3" max="3" width="39.5703125" style="59" customWidth="1"/>
    <col min="4" max="4" width="5.7109375" style="44" customWidth="1"/>
    <col min="5" max="5" width="8.42578125" style="43" customWidth="1"/>
    <col min="6" max="6" width="6.85546875" style="43" customWidth="1"/>
    <col min="7" max="7" width="8.42578125" style="43" customWidth="1"/>
    <col min="8" max="8" width="8.85546875" style="52" customWidth="1"/>
    <col min="9" max="14" width="8.85546875" style="53"/>
  </cols>
  <sheetData>
    <row r="2" spans="1:14" x14ac:dyDescent="0.25">
      <c r="C2" s="59" t="s">
        <v>135</v>
      </c>
    </row>
    <row r="4" spans="1:14" ht="14.45" customHeight="1" x14ac:dyDescent="0.25">
      <c r="C4" s="59" t="s">
        <v>182</v>
      </c>
      <c r="D4" s="43" t="s">
        <v>154</v>
      </c>
      <c r="E4" s="49">
        <v>702</v>
      </c>
    </row>
    <row r="5" spans="1:14" ht="14.45" customHeight="1" x14ac:dyDescent="0.25">
      <c r="C5" s="59" t="s">
        <v>155</v>
      </c>
      <c r="D5" s="43" t="s">
        <v>154</v>
      </c>
      <c r="E5" s="49">
        <v>3</v>
      </c>
    </row>
    <row r="6" spans="1:14" x14ac:dyDescent="0.25">
      <c r="D6" s="43"/>
    </row>
    <row r="7" spans="1:14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4" s="45" customFormat="1" ht="30" x14ac:dyDescent="0.25">
      <c r="A9" s="45" t="s">
        <v>0</v>
      </c>
      <c r="B9" s="45" t="s">
        <v>157</v>
      </c>
      <c r="C9" s="48" t="s">
        <v>158</v>
      </c>
      <c r="D9" s="44" t="s">
        <v>16</v>
      </c>
      <c r="E9" s="43">
        <f>E4*E5</f>
        <v>2106</v>
      </c>
      <c r="F9" s="106"/>
      <c r="G9" s="43">
        <f>E9*F9</f>
        <v>0</v>
      </c>
      <c r="H9" s="52"/>
      <c r="I9" s="54"/>
      <c r="J9" s="54"/>
      <c r="K9" s="54"/>
      <c r="L9" s="54"/>
      <c r="M9" s="54"/>
      <c r="N9" s="54"/>
    </row>
    <row r="10" spans="1:14" s="45" customFormat="1" x14ac:dyDescent="0.25">
      <c r="C10" s="48"/>
      <c r="D10" s="44"/>
      <c r="E10" s="43"/>
      <c r="F10" s="43"/>
      <c r="G10" s="43"/>
      <c r="H10" s="52"/>
      <c r="I10" s="54"/>
      <c r="J10" s="54"/>
      <c r="K10" s="54"/>
      <c r="L10" s="54"/>
      <c r="M10" s="54"/>
      <c r="N10" s="54"/>
    </row>
    <row r="11" spans="1:14" s="45" customFormat="1" x14ac:dyDescent="0.25">
      <c r="A11" s="45" t="s">
        <v>1</v>
      </c>
      <c r="B11" s="45" t="s">
        <v>159</v>
      </c>
      <c r="C11" s="48" t="s">
        <v>160</v>
      </c>
      <c r="D11" s="44" t="s">
        <v>16</v>
      </c>
      <c r="E11" s="43">
        <f>E9</f>
        <v>2106</v>
      </c>
      <c r="F11" s="106"/>
      <c r="G11" s="43">
        <f t="shared" ref="G11" si="0">E11*F11</f>
        <v>0</v>
      </c>
      <c r="H11" s="52"/>
      <c r="I11" s="54"/>
      <c r="J11" s="54"/>
      <c r="K11" s="54"/>
      <c r="L11" s="54"/>
      <c r="M11" s="54"/>
      <c r="N11" s="54"/>
    </row>
    <row r="13" spans="1:14" ht="75" x14ac:dyDescent="0.25">
      <c r="A13" s="45" t="s">
        <v>2</v>
      </c>
      <c r="B13" s="45" t="s">
        <v>143</v>
      </c>
      <c r="C13" s="59" t="s">
        <v>179</v>
      </c>
      <c r="D13" s="44" t="s">
        <v>17</v>
      </c>
      <c r="E13" s="43">
        <f>E9*0.1</f>
        <v>210.60000000000002</v>
      </c>
      <c r="F13" s="106"/>
      <c r="G13" s="43">
        <f t="shared" ref="G13" si="1">E13*F13</f>
        <v>0</v>
      </c>
    </row>
    <row r="15" spans="1:14" ht="30" x14ac:dyDescent="0.25">
      <c r="A15" s="45" t="s">
        <v>3</v>
      </c>
      <c r="B15" s="45" t="s">
        <v>145</v>
      </c>
      <c r="C15" s="59" t="s">
        <v>144</v>
      </c>
      <c r="D15" s="44" t="s">
        <v>16</v>
      </c>
      <c r="E15" s="43">
        <f>E9</f>
        <v>2106</v>
      </c>
      <c r="F15" s="106"/>
      <c r="G15" s="43">
        <f t="shared" ref="G15" si="2">E15*F15</f>
        <v>0</v>
      </c>
    </row>
    <row r="17" spans="1:11" ht="60" x14ac:dyDescent="0.25">
      <c r="A17" s="45" t="s">
        <v>4</v>
      </c>
      <c r="B17" s="45" t="s">
        <v>141</v>
      </c>
      <c r="C17" s="59" t="s">
        <v>140</v>
      </c>
      <c r="D17" s="44" t="s">
        <v>16</v>
      </c>
      <c r="E17" s="43">
        <f>E9</f>
        <v>2106</v>
      </c>
      <c r="F17" s="106"/>
      <c r="G17" s="43">
        <f t="shared" ref="G17" si="3">E17*F17</f>
        <v>0</v>
      </c>
      <c r="I17" s="55"/>
      <c r="J17" s="55"/>
      <c r="K17" s="55"/>
    </row>
    <row r="18" spans="1:11" x14ac:dyDescent="0.25">
      <c r="I18" s="55"/>
      <c r="J18" s="55"/>
      <c r="K18" s="55"/>
    </row>
    <row r="19" spans="1:11" ht="14.45" customHeight="1" x14ac:dyDescent="0.25">
      <c r="C19" s="10" t="s">
        <v>187</v>
      </c>
      <c r="D19" s="47"/>
      <c r="E19" s="46"/>
      <c r="F19" s="46"/>
      <c r="G19" s="46">
        <f>SUM(G9:G17)</f>
        <v>0</v>
      </c>
    </row>
  </sheetData>
  <sheetProtection algorithmName="SHA-512" hashValue="5bB4BSa8U9sm7UmUWN5YWvyY1f/t/bnVA9qysrhbURpeYqao3zuB3nx2vG6512/bdpc+Un9XTlXKr2TPOmyZyg==" saltValue="2y3Jnp41ohgZVivIuSJSjQ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N19"/>
  <sheetViews>
    <sheetView workbookViewId="0">
      <selection activeCell="F17" sqref="F17"/>
    </sheetView>
  </sheetViews>
  <sheetFormatPr defaultRowHeight="15" x14ac:dyDescent="0.25"/>
  <cols>
    <col min="1" max="1" width="2.42578125" style="45" customWidth="1"/>
    <col min="2" max="2" width="10.7109375" style="45" customWidth="1"/>
    <col min="3" max="3" width="39.5703125" style="59" customWidth="1"/>
    <col min="4" max="4" width="5.7109375" style="44" customWidth="1"/>
    <col min="5" max="5" width="8.42578125" style="43" customWidth="1"/>
    <col min="6" max="6" width="6.85546875" style="43" customWidth="1"/>
    <col min="7" max="7" width="8.42578125" style="43" customWidth="1"/>
    <col min="8" max="8" width="8.85546875" style="52" customWidth="1"/>
    <col min="9" max="14" width="8.85546875" style="53"/>
  </cols>
  <sheetData>
    <row r="2" spans="1:14" x14ac:dyDescent="0.25">
      <c r="C2" s="59" t="s">
        <v>135</v>
      </c>
    </row>
    <row r="4" spans="1:14" ht="14.45" customHeight="1" x14ac:dyDescent="0.25">
      <c r="C4" s="59" t="s">
        <v>183</v>
      </c>
      <c r="D4" s="43" t="s">
        <v>154</v>
      </c>
      <c r="E4" s="49">
        <v>151</v>
      </c>
    </row>
    <row r="5" spans="1:14" ht="14.45" customHeight="1" x14ac:dyDescent="0.25">
      <c r="C5" s="59" t="s">
        <v>155</v>
      </c>
      <c r="D5" s="43" t="s">
        <v>154</v>
      </c>
      <c r="E5" s="49">
        <v>3</v>
      </c>
    </row>
    <row r="6" spans="1:14" x14ac:dyDescent="0.25">
      <c r="D6" s="43"/>
    </row>
    <row r="7" spans="1:14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4" s="45" customFormat="1" ht="30" x14ac:dyDescent="0.25">
      <c r="A9" s="45" t="s">
        <v>0</v>
      </c>
      <c r="B9" s="45" t="s">
        <v>157</v>
      </c>
      <c r="C9" s="48" t="s">
        <v>158</v>
      </c>
      <c r="D9" s="44" t="s">
        <v>16</v>
      </c>
      <c r="E9" s="43">
        <f>E4*E5</f>
        <v>453</v>
      </c>
      <c r="F9" s="106"/>
      <c r="G9" s="43">
        <f>E9*F9</f>
        <v>0</v>
      </c>
      <c r="H9" s="52"/>
      <c r="I9" s="54"/>
      <c r="J9" s="54"/>
      <c r="K9" s="54"/>
      <c r="L9" s="54"/>
      <c r="M9" s="54"/>
      <c r="N9" s="54"/>
    </row>
    <row r="10" spans="1:14" s="45" customFormat="1" x14ac:dyDescent="0.25">
      <c r="C10" s="48"/>
      <c r="D10" s="44"/>
      <c r="E10" s="43"/>
      <c r="F10" s="43"/>
      <c r="G10" s="43"/>
      <c r="H10" s="52"/>
      <c r="I10" s="54"/>
      <c r="J10" s="54"/>
      <c r="K10" s="54"/>
      <c r="L10" s="54"/>
      <c r="M10" s="54"/>
      <c r="N10" s="54"/>
    </row>
    <row r="11" spans="1:14" s="45" customFormat="1" x14ac:dyDescent="0.25">
      <c r="A11" s="45" t="s">
        <v>1</v>
      </c>
      <c r="B11" s="45" t="s">
        <v>159</v>
      </c>
      <c r="C11" s="48" t="s">
        <v>160</v>
      </c>
      <c r="D11" s="44" t="s">
        <v>16</v>
      </c>
      <c r="E11" s="43">
        <f>E9</f>
        <v>453</v>
      </c>
      <c r="F11" s="106"/>
      <c r="G11" s="43">
        <f t="shared" ref="G11" si="0">E11*F11</f>
        <v>0</v>
      </c>
      <c r="H11" s="52"/>
      <c r="I11" s="54"/>
      <c r="J11" s="54"/>
      <c r="K11" s="54"/>
      <c r="L11" s="54"/>
      <c r="M11" s="54"/>
      <c r="N11" s="54"/>
    </row>
    <row r="13" spans="1:14" ht="75" x14ac:dyDescent="0.25">
      <c r="A13" s="45" t="s">
        <v>2</v>
      </c>
      <c r="B13" s="45" t="s">
        <v>143</v>
      </c>
      <c r="C13" s="59" t="s">
        <v>179</v>
      </c>
      <c r="D13" s="44" t="s">
        <v>17</v>
      </c>
      <c r="E13" s="43">
        <f>E9*0.1</f>
        <v>45.300000000000004</v>
      </c>
      <c r="F13" s="106"/>
      <c r="G13" s="43">
        <f t="shared" ref="G13" si="1">E13*F13</f>
        <v>0</v>
      </c>
    </row>
    <row r="15" spans="1:14" ht="30" x14ac:dyDescent="0.25">
      <c r="A15" s="45" t="s">
        <v>3</v>
      </c>
      <c r="B15" s="45" t="s">
        <v>145</v>
      </c>
      <c r="C15" s="59" t="s">
        <v>144</v>
      </c>
      <c r="D15" s="44" t="s">
        <v>16</v>
      </c>
      <c r="E15" s="43">
        <f>E9</f>
        <v>453</v>
      </c>
      <c r="F15" s="106"/>
      <c r="G15" s="43">
        <f t="shared" ref="G15" si="2">E15*F15</f>
        <v>0</v>
      </c>
    </row>
    <row r="17" spans="1:11" ht="60" x14ac:dyDescent="0.25">
      <c r="A17" s="45" t="s">
        <v>4</v>
      </c>
      <c r="B17" s="45" t="s">
        <v>141</v>
      </c>
      <c r="C17" s="59" t="s">
        <v>140</v>
      </c>
      <c r="D17" s="44" t="s">
        <v>16</v>
      </c>
      <c r="E17" s="43">
        <f>E9</f>
        <v>453</v>
      </c>
      <c r="F17" s="106"/>
      <c r="G17" s="43">
        <f t="shared" ref="G17" si="3">E17*F17</f>
        <v>0</v>
      </c>
      <c r="I17" s="55"/>
      <c r="J17" s="55"/>
      <c r="K17" s="55"/>
    </row>
    <row r="18" spans="1:11" x14ac:dyDescent="0.25">
      <c r="I18" s="55"/>
      <c r="J18" s="55"/>
      <c r="K18" s="55"/>
    </row>
    <row r="19" spans="1:11" ht="14.45" customHeight="1" x14ac:dyDescent="0.25">
      <c r="C19" s="10" t="s">
        <v>187</v>
      </c>
      <c r="D19" s="47"/>
      <c r="E19" s="46"/>
      <c r="F19" s="46"/>
      <c r="G19" s="46">
        <f>SUM(G9:G17)</f>
        <v>0</v>
      </c>
    </row>
  </sheetData>
  <sheetProtection algorithmName="SHA-512" hashValue="fiZBYAuvtTstQSr8xW8cbS20VuvZAxHONcltt9YgIPwTQWJJDfJfwQpJzBa0kwiKIMulIcTVH63sRY7Hlkv67g==" saltValue="cH0pjMcss5G8gJbZOIw0N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19"/>
  <sheetViews>
    <sheetView workbookViewId="0">
      <selection activeCell="F17" sqref="F17"/>
    </sheetView>
  </sheetViews>
  <sheetFormatPr defaultRowHeight="15" x14ac:dyDescent="0.25"/>
  <cols>
    <col min="1" max="1" width="2.42578125" style="45" customWidth="1"/>
    <col min="2" max="2" width="10.7109375" style="45" customWidth="1"/>
    <col min="3" max="3" width="39.5703125" style="59" customWidth="1"/>
    <col min="4" max="4" width="5.7109375" style="44" customWidth="1"/>
    <col min="5" max="5" width="8.42578125" style="43" customWidth="1"/>
    <col min="6" max="6" width="6.85546875" style="43" customWidth="1"/>
    <col min="7" max="7" width="8.42578125" style="43" customWidth="1"/>
    <col min="8" max="8" width="8.85546875" style="52" customWidth="1"/>
    <col min="9" max="14" width="8.85546875" style="53"/>
  </cols>
  <sheetData>
    <row r="2" spans="1:14" x14ac:dyDescent="0.25">
      <c r="C2" s="59" t="s">
        <v>135</v>
      </c>
    </row>
    <row r="4" spans="1:14" ht="14.45" customHeight="1" x14ac:dyDescent="0.25">
      <c r="C4" s="59" t="s">
        <v>184</v>
      </c>
      <c r="D4" s="43" t="s">
        <v>154</v>
      </c>
      <c r="E4" s="49">
        <v>392</v>
      </c>
    </row>
    <row r="5" spans="1:14" ht="14.45" customHeight="1" x14ac:dyDescent="0.25">
      <c r="C5" s="59" t="s">
        <v>155</v>
      </c>
      <c r="D5" s="43" t="s">
        <v>154</v>
      </c>
      <c r="E5" s="49">
        <v>3.5</v>
      </c>
    </row>
    <row r="6" spans="1:14" x14ac:dyDescent="0.25">
      <c r="D6" s="43"/>
    </row>
    <row r="7" spans="1:14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4" s="45" customFormat="1" ht="30" x14ac:dyDescent="0.25">
      <c r="A9" s="45" t="s">
        <v>0</v>
      </c>
      <c r="B9" s="45" t="s">
        <v>157</v>
      </c>
      <c r="C9" s="48" t="s">
        <v>158</v>
      </c>
      <c r="D9" s="44" t="s">
        <v>16</v>
      </c>
      <c r="E9" s="43">
        <f>E4*E5</f>
        <v>1372</v>
      </c>
      <c r="F9" s="106"/>
      <c r="G9" s="43">
        <f>E9*F9</f>
        <v>0</v>
      </c>
      <c r="H9" s="52"/>
      <c r="I9" s="54"/>
      <c r="J9" s="54"/>
      <c r="K9" s="54"/>
      <c r="L9" s="54"/>
      <c r="M9" s="54"/>
      <c r="N9" s="54"/>
    </row>
    <row r="10" spans="1:14" s="45" customFormat="1" x14ac:dyDescent="0.25">
      <c r="C10" s="48"/>
      <c r="D10" s="44"/>
      <c r="E10" s="43"/>
      <c r="F10" s="43"/>
      <c r="G10" s="43"/>
      <c r="H10" s="52"/>
      <c r="I10" s="54"/>
      <c r="J10" s="54"/>
      <c r="K10" s="54"/>
      <c r="L10" s="54"/>
      <c r="M10" s="54"/>
      <c r="N10" s="54"/>
    </row>
    <row r="11" spans="1:14" s="45" customFormat="1" x14ac:dyDescent="0.25">
      <c r="A11" s="45" t="s">
        <v>1</v>
      </c>
      <c r="B11" s="45" t="s">
        <v>159</v>
      </c>
      <c r="C11" s="48" t="s">
        <v>160</v>
      </c>
      <c r="D11" s="44" t="s">
        <v>16</v>
      </c>
      <c r="E11" s="43">
        <f>E9</f>
        <v>1372</v>
      </c>
      <c r="F11" s="106"/>
      <c r="G11" s="43">
        <f t="shared" ref="G11" si="0">E11*F11</f>
        <v>0</v>
      </c>
      <c r="H11" s="52"/>
      <c r="I11" s="54"/>
      <c r="J11" s="54"/>
      <c r="K11" s="54"/>
      <c r="L11" s="54"/>
      <c r="M11" s="54"/>
      <c r="N11" s="54"/>
    </row>
    <row r="13" spans="1:14" ht="75" x14ac:dyDescent="0.25">
      <c r="A13" s="45" t="s">
        <v>2</v>
      </c>
      <c r="B13" s="45" t="s">
        <v>143</v>
      </c>
      <c r="C13" s="59" t="s">
        <v>179</v>
      </c>
      <c r="D13" s="44" t="s">
        <v>17</v>
      </c>
      <c r="E13" s="43">
        <f>E9*0.1</f>
        <v>137.20000000000002</v>
      </c>
      <c r="F13" s="106"/>
      <c r="G13" s="43">
        <f t="shared" ref="G13" si="1">E13*F13</f>
        <v>0</v>
      </c>
    </row>
    <row r="15" spans="1:14" ht="30" x14ac:dyDescent="0.25">
      <c r="A15" s="45" t="s">
        <v>3</v>
      </c>
      <c r="B15" s="45" t="s">
        <v>145</v>
      </c>
      <c r="C15" s="59" t="s">
        <v>144</v>
      </c>
      <c r="D15" s="44" t="s">
        <v>16</v>
      </c>
      <c r="E15" s="43">
        <f>E9</f>
        <v>1372</v>
      </c>
      <c r="F15" s="106"/>
      <c r="G15" s="43">
        <f t="shared" ref="G15" si="2">E15*F15</f>
        <v>0</v>
      </c>
    </row>
    <row r="17" spans="1:11" ht="60" x14ac:dyDescent="0.25">
      <c r="A17" s="45" t="s">
        <v>4</v>
      </c>
      <c r="B17" s="45" t="s">
        <v>141</v>
      </c>
      <c r="C17" s="59" t="s">
        <v>140</v>
      </c>
      <c r="D17" s="44" t="s">
        <v>16</v>
      </c>
      <c r="E17" s="43">
        <f>E9</f>
        <v>1372</v>
      </c>
      <c r="F17" s="106"/>
      <c r="G17" s="43">
        <f t="shared" ref="G17" si="3">E17*F17</f>
        <v>0</v>
      </c>
      <c r="I17" s="55"/>
      <c r="J17" s="55"/>
      <c r="K17" s="55"/>
    </row>
    <row r="18" spans="1:11" x14ac:dyDescent="0.25">
      <c r="I18" s="55"/>
      <c r="J18" s="55"/>
      <c r="K18" s="55"/>
    </row>
    <row r="19" spans="1:11" ht="14.45" customHeight="1" x14ac:dyDescent="0.25">
      <c r="C19" s="10" t="s">
        <v>187</v>
      </c>
      <c r="D19" s="47"/>
      <c r="E19" s="46"/>
      <c r="F19" s="46"/>
      <c r="G19" s="46">
        <f>SUM(G9:G17)</f>
        <v>0</v>
      </c>
    </row>
  </sheetData>
  <sheetProtection algorithmName="SHA-512" hashValue="2gAXwiOpgrIOr3jLzhH388cCawVvSAOkSuUH6ZOcCbe0mz9TA7vEasEApImt3L3cadoYa1FHTwPleI/pmksdZA==" saltValue="hECPDlJGo43sN2FJkE/TF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N19"/>
  <sheetViews>
    <sheetView workbookViewId="0">
      <selection activeCell="F17" sqref="F17"/>
    </sheetView>
  </sheetViews>
  <sheetFormatPr defaultRowHeight="15" x14ac:dyDescent="0.25"/>
  <cols>
    <col min="1" max="1" width="2.42578125" style="45" customWidth="1"/>
    <col min="2" max="2" width="10.7109375" style="45" customWidth="1"/>
    <col min="3" max="3" width="39.5703125" style="59" customWidth="1"/>
    <col min="4" max="4" width="5.7109375" style="44" customWidth="1"/>
    <col min="5" max="5" width="8.42578125" style="43" customWidth="1"/>
    <col min="6" max="6" width="6.85546875" style="43" customWidth="1"/>
    <col min="7" max="7" width="8.42578125" style="43" customWidth="1"/>
    <col min="8" max="8" width="8.85546875" style="52" customWidth="1"/>
    <col min="9" max="14" width="8.85546875" style="53"/>
  </cols>
  <sheetData>
    <row r="2" spans="1:14" x14ac:dyDescent="0.25">
      <c r="C2" s="59" t="s">
        <v>135</v>
      </c>
    </row>
    <row r="4" spans="1:14" ht="14.45" customHeight="1" x14ac:dyDescent="0.25">
      <c r="C4" s="59" t="s">
        <v>185</v>
      </c>
      <c r="D4" s="43" t="s">
        <v>154</v>
      </c>
      <c r="E4" s="49">
        <v>129</v>
      </c>
    </row>
    <row r="5" spans="1:14" ht="14.45" customHeight="1" x14ac:dyDescent="0.25">
      <c r="C5" s="59" t="s">
        <v>155</v>
      </c>
      <c r="D5" s="43" t="s">
        <v>154</v>
      </c>
      <c r="E5" s="49">
        <v>3</v>
      </c>
    </row>
    <row r="6" spans="1:14" x14ac:dyDescent="0.25">
      <c r="D6" s="43"/>
    </row>
    <row r="7" spans="1:14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4" s="45" customFormat="1" ht="30" x14ac:dyDescent="0.25">
      <c r="A9" s="45" t="s">
        <v>0</v>
      </c>
      <c r="B9" s="45" t="s">
        <v>157</v>
      </c>
      <c r="C9" s="48" t="s">
        <v>158</v>
      </c>
      <c r="D9" s="44" t="s">
        <v>16</v>
      </c>
      <c r="E9" s="43">
        <f>E4*E5</f>
        <v>387</v>
      </c>
      <c r="F9" s="106"/>
      <c r="G9" s="43">
        <f>E9*F9</f>
        <v>0</v>
      </c>
      <c r="H9" s="52"/>
      <c r="I9" s="54"/>
      <c r="J9" s="54"/>
      <c r="K9" s="54"/>
      <c r="L9" s="54"/>
      <c r="M9" s="54"/>
      <c r="N9" s="54"/>
    </row>
    <row r="10" spans="1:14" s="45" customFormat="1" x14ac:dyDescent="0.25">
      <c r="C10" s="48"/>
      <c r="D10" s="44"/>
      <c r="E10" s="43"/>
      <c r="F10" s="43"/>
      <c r="G10" s="43"/>
      <c r="H10" s="52"/>
      <c r="I10" s="54"/>
      <c r="J10" s="54"/>
      <c r="K10" s="54"/>
      <c r="L10" s="54"/>
      <c r="M10" s="54"/>
      <c r="N10" s="54"/>
    </row>
    <row r="11" spans="1:14" s="45" customFormat="1" x14ac:dyDescent="0.25">
      <c r="A11" s="45" t="s">
        <v>1</v>
      </c>
      <c r="B11" s="45" t="s">
        <v>159</v>
      </c>
      <c r="C11" s="48" t="s">
        <v>160</v>
      </c>
      <c r="D11" s="44" t="s">
        <v>16</v>
      </c>
      <c r="E11" s="43">
        <f>E9</f>
        <v>387</v>
      </c>
      <c r="F11" s="106"/>
      <c r="G11" s="43">
        <f t="shared" ref="G11" si="0">E11*F11</f>
        <v>0</v>
      </c>
      <c r="H11" s="52"/>
      <c r="I11" s="54"/>
      <c r="J11" s="54"/>
      <c r="K11" s="54"/>
      <c r="L11" s="54"/>
      <c r="M11" s="54"/>
      <c r="N11" s="54"/>
    </row>
    <row r="13" spans="1:14" ht="75" x14ac:dyDescent="0.25">
      <c r="A13" s="45" t="s">
        <v>2</v>
      </c>
      <c r="B13" s="45" t="s">
        <v>143</v>
      </c>
      <c r="C13" s="59" t="s">
        <v>179</v>
      </c>
      <c r="D13" s="44" t="s">
        <v>17</v>
      </c>
      <c r="E13" s="43">
        <f>E9*0.1</f>
        <v>38.700000000000003</v>
      </c>
      <c r="F13" s="106"/>
      <c r="G13" s="43">
        <f t="shared" ref="G13" si="1">E13*F13</f>
        <v>0</v>
      </c>
    </row>
    <row r="15" spans="1:14" ht="30" x14ac:dyDescent="0.25">
      <c r="A15" s="45" t="s">
        <v>3</v>
      </c>
      <c r="B15" s="45" t="s">
        <v>145</v>
      </c>
      <c r="C15" s="59" t="s">
        <v>144</v>
      </c>
      <c r="D15" s="44" t="s">
        <v>16</v>
      </c>
      <c r="E15" s="43">
        <f>E9</f>
        <v>387</v>
      </c>
      <c r="F15" s="106"/>
      <c r="G15" s="43">
        <f t="shared" ref="G15" si="2">E15*F15</f>
        <v>0</v>
      </c>
    </row>
    <row r="17" spans="1:11" ht="60" x14ac:dyDescent="0.25">
      <c r="A17" s="45" t="s">
        <v>4</v>
      </c>
      <c r="B17" s="45" t="s">
        <v>141</v>
      </c>
      <c r="C17" s="59" t="s">
        <v>140</v>
      </c>
      <c r="D17" s="44" t="s">
        <v>16</v>
      </c>
      <c r="E17" s="43">
        <f>E9</f>
        <v>387</v>
      </c>
      <c r="F17" s="106"/>
      <c r="G17" s="43">
        <f t="shared" ref="G17" si="3">E17*F17</f>
        <v>0</v>
      </c>
      <c r="I17" s="55"/>
      <c r="J17" s="55"/>
      <c r="K17" s="55"/>
    </row>
    <row r="18" spans="1:11" x14ac:dyDescent="0.25">
      <c r="I18" s="55"/>
      <c r="J18" s="55"/>
      <c r="K18" s="55"/>
    </row>
    <row r="19" spans="1:11" ht="14.45" customHeight="1" x14ac:dyDescent="0.25">
      <c r="C19" s="10" t="s">
        <v>187</v>
      </c>
      <c r="D19" s="47"/>
      <c r="E19" s="46"/>
      <c r="F19" s="46"/>
      <c r="G19" s="46">
        <f>SUM(G9:G17)</f>
        <v>0</v>
      </c>
    </row>
  </sheetData>
  <sheetProtection algorithmName="SHA-512" hashValue="KgjX9v9Pt18VnFlG/InBtB6P9bwNgCPdLZLSD39KRsCAAJdkwCd5LYuTqSUpffv/k8ZAQ0T9ER0NJTBz/tBfvw==" saltValue="zTzg/YGsp8HlrUITz3zYyA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topLeftCell="A22" workbookViewId="0">
      <selection activeCell="B26" sqref="B26:F26"/>
    </sheetView>
  </sheetViews>
  <sheetFormatPr defaultColWidth="8.85546875" defaultRowHeight="15" x14ac:dyDescent="0.25"/>
  <cols>
    <col min="1" max="1" width="3.28515625" style="12" customWidth="1"/>
    <col min="2" max="2" width="54" style="26" customWidth="1"/>
    <col min="3" max="3" width="8.85546875" style="26"/>
    <col min="4" max="4" width="15.42578125" style="26" customWidth="1"/>
    <col min="5" max="6" width="8.85546875" style="12" hidden="1" customWidth="1"/>
    <col min="7" max="16384" width="8.85546875" style="12"/>
  </cols>
  <sheetData>
    <row r="1" spans="1:7" s="2" customFormat="1" ht="15.75" x14ac:dyDescent="0.25">
      <c r="B1" s="99" t="s">
        <v>48</v>
      </c>
      <c r="C1" s="99"/>
      <c r="D1" s="99"/>
    </row>
    <row r="3" spans="1:7" s="15" customFormat="1" ht="15.75" x14ac:dyDescent="0.25">
      <c r="A3" s="17"/>
      <c r="B3" s="65" t="s">
        <v>20</v>
      </c>
      <c r="C3" s="24"/>
      <c r="D3" s="25"/>
      <c r="E3" s="16"/>
      <c r="F3" s="16"/>
    </row>
    <row r="4" spans="1:7" s="15" customFormat="1" ht="15.75" x14ac:dyDescent="0.25">
      <c r="A4" s="17"/>
      <c r="B4" s="65"/>
      <c r="C4" s="24"/>
      <c r="D4" s="25"/>
      <c r="E4" s="16"/>
      <c r="F4" s="16"/>
    </row>
    <row r="5" spans="1:7" s="15" customFormat="1" ht="13.9" customHeight="1" x14ac:dyDescent="0.25">
      <c r="A5" s="14"/>
      <c r="B5" s="100" t="s">
        <v>230</v>
      </c>
      <c r="C5" s="101"/>
      <c r="D5" s="101"/>
      <c r="E5" s="24"/>
      <c r="F5" s="24"/>
    </row>
    <row r="6" spans="1:7" s="18" customFormat="1" x14ac:dyDescent="0.2">
      <c r="A6" s="17"/>
      <c r="B6" s="102" t="s">
        <v>231</v>
      </c>
      <c r="C6" s="102"/>
      <c r="D6" s="102"/>
      <c r="E6" s="102"/>
      <c r="F6" s="102"/>
    </row>
    <row r="7" spans="1:7" s="18" customFormat="1" ht="14.25" x14ac:dyDescent="0.2">
      <c r="A7" s="17"/>
      <c r="B7" s="64"/>
      <c r="C7" s="64"/>
      <c r="D7" s="64"/>
      <c r="E7" s="64"/>
      <c r="F7" s="64"/>
    </row>
    <row r="8" spans="1:7" s="15" customFormat="1" x14ac:dyDescent="0.25">
      <c r="A8" s="19"/>
      <c r="B8" s="66" t="s">
        <v>21</v>
      </c>
      <c r="C8" s="66"/>
      <c r="D8" s="66"/>
      <c r="E8" s="66"/>
      <c r="F8" s="66"/>
      <c r="G8" s="67"/>
    </row>
    <row r="9" spans="1:7" s="18" customFormat="1" x14ac:dyDescent="0.25">
      <c r="A9" s="19"/>
      <c r="B9" s="66" t="s">
        <v>22</v>
      </c>
      <c r="C9" s="66"/>
      <c r="D9" s="66"/>
      <c r="E9" s="66"/>
      <c r="F9" s="66"/>
      <c r="G9" s="68"/>
    </row>
    <row r="10" spans="1:7" s="15" customFormat="1" x14ac:dyDescent="0.25">
      <c r="A10" s="19"/>
      <c r="B10" s="96" t="s">
        <v>23</v>
      </c>
      <c r="C10" s="96"/>
      <c r="D10" s="96"/>
      <c r="E10" s="96"/>
      <c r="F10" s="96"/>
      <c r="G10" s="67"/>
    </row>
    <row r="11" spans="1:7" s="15" customFormat="1" x14ac:dyDescent="0.25">
      <c r="A11" s="19"/>
      <c r="B11" s="96" t="s">
        <v>24</v>
      </c>
      <c r="C11" s="96"/>
      <c r="D11" s="96"/>
      <c r="E11" s="96"/>
      <c r="F11" s="96"/>
      <c r="G11" s="67"/>
    </row>
    <row r="12" spans="1:7" s="18" customFormat="1" x14ac:dyDescent="0.25">
      <c r="A12" s="19"/>
      <c r="B12" s="96" t="s">
        <v>25</v>
      </c>
      <c r="C12" s="96"/>
      <c r="D12" s="96"/>
      <c r="E12" s="96"/>
      <c r="F12" s="96"/>
      <c r="G12" s="68"/>
    </row>
    <row r="13" spans="1:7" s="18" customFormat="1" x14ac:dyDescent="0.25">
      <c r="A13" s="19"/>
      <c r="B13" s="96" t="s">
        <v>26</v>
      </c>
      <c r="C13" s="96"/>
      <c r="D13" s="96"/>
      <c r="E13" s="96"/>
      <c r="F13" s="96"/>
      <c r="G13" s="68"/>
    </row>
    <row r="14" spans="1:7" s="18" customFormat="1" x14ac:dyDescent="0.25">
      <c r="A14" s="19"/>
      <c r="B14" s="69" t="s">
        <v>27</v>
      </c>
      <c r="C14" s="69"/>
      <c r="D14" s="69"/>
      <c r="E14" s="69"/>
      <c r="F14" s="69"/>
      <c r="G14" s="68"/>
    </row>
    <row r="15" spans="1:7" s="18" customFormat="1" x14ac:dyDescent="0.25">
      <c r="A15" s="19"/>
      <c r="B15" s="69" t="s">
        <v>232</v>
      </c>
      <c r="C15" s="69"/>
      <c r="D15" s="69"/>
      <c r="E15" s="69"/>
      <c r="F15" s="69"/>
      <c r="G15" s="68"/>
    </row>
    <row r="16" spans="1:7" s="18" customFormat="1" x14ac:dyDescent="0.25">
      <c r="A16" s="19"/>
      <c r="B16" s="69"/>
      <c r="C16" s="69"/>
      <c r="D16" s="69"/>
      <c r="E16" s="69"/>
      <c r="F16" s="69"/>
      <c r="G16" s="68"/>
    </row>
    <row r="17" spans="1:7" s="18" customFormat="1" ht="27.6" customHeight="1" x14ac:dyDescent="0.25">
      <c r="A17" s="19"/>
      <c r="B17" s="105" t="s">
        <v>28</v>
      </c>
      <c r="C17" s="105"/>
      <c r="D17" s="105"/>
      <c r="E17" s="105"/>
      <c r="F17" s="105"/>
      <c r="G17" s="68"/>
    </row>
    <row r="18" spans="1:7" s="18" customFormat="1" x14ac:dyDescent="0.25">
      <c r="A18" s="19"/>
      <c r="B18" s="70" t="s">
        <v>29</v>
      </c>
      <c r="C18" s="71"/>
      <c r="D18" s="72"/>
      <c r="E18" s="73"/>
      <c r="F18" s="73"/>
      <c r="G18" s="68"/>
    </row>
    <row r="19" spans="1:7" s="18" customFormat="1" x14ac:dyDescent="0.25">
      <c r="A19" s="19"/>
      <c r="B19" s="93" t="s">
        <v>30</v>
      </c>
      <c r="C19" s="103"/>
      <c r="D19" s="103"/>
      <c r="E19" s="103"/>
      <c r="F19" s="73"/>
      <c r="G19" s="68"/>
    </row>
    <row r="20" spans="1:7" s="21" customFormat="1" x14ac:dyDescent="0.25">
      <c r="A20" s="20"/>
      <c r="B20" s="70" t="s">
        <v>31</v>
      </c>
      <c r="C20" s="71"/>
      <c r="D20" s="72"/>
      <c r="E20" s="73"/>
      <c r="F20" s="73"/>
      <c r="G20" s="74"/>
    </row>
    <row r="21" spans="1:7" s="21" customFormat="1" x14ac:dyDescent="0.25">
      <c r="A21" s="20"/>
      <c r="B21" s="70" t="s">
        <v>32</v>
      </c>
      <c r="C21" s="71"/>
      <c r="D21" s="72"/>
      <c r="E21" s="73"/>
      <c r="F21" s="73"/>
      <c r="G21" s="74"/>
    </row>
    <row r="22" spans="1:7" s="21" customFormat="1" ht="27.6" customHeight="1" x14ac:dyDescent="0.25">
      <c r="A22" s="20"/>
      <c r="B22" s="93" t="s">
        <v>45</v>
      </c>
      <c r="C22" s="104"/>
      <c r="D22" s="104"/>
      <c r="E22" s="104"/>
      <c r="F22" s="104"/>
      <c r="G22" s="74"/>
    </row>
    <row r="23" spans="1:7" s="21" customFormat="1" ht="41.45" customHeight="1" x14ac:dyDescent="0.25">
      <c r="A23" s="20"/>
      <c r="B23" s="93" t="s">
        <v>44</v>
      </c>
      <c r="C23" s="103"/>
      <c r="D23" s="103"/>
      <c r="E23" s="103"/>
      <c r="F23" s="103"/>
      <c r="G23" s="74"/>
    </row>
    <row r="24" spans="1:7" s="21" customFormat="1" x14ac:dyDescent="0.25">
      <c r="A24" s="20"/>
      <c r="B24" s="70" t="s">
        <v>33</v>
      </c>
      <c r="C24" s="71"/>
      <c r="D24" s="72"/>
      <c r="E24" s="73"/>
      <c r="F24" s="73"/>
      <c r="G24" s="74"/>
    </row>
    <row r="25" spans="1:7" s="21" customFormat="1" ht="45" customHeight="1" x14ac:dyDescent="0.25">
      <c r="A25" s="20"/>
      <c r="B25" s="93" t="s">
        <v>46</v>
      </c>
      <c r="C25" s="103"/>
      <c r="D25" s="103"/>
      <c r="E25" s="103"/>
      <c r="F25" s="103"/>
      <c r="G25" s="74"/>
    </row>
    <row r="26" spans="1:7" s="21" customFormat="1" ht="57" customHeight="1" x14ac:dyDescent="0.25">
      <c r="A26" s="20"/>
      <c r="B26" s="93" t="s">
        <v>40</v>
      </c>
      <c r="C26" s="103"/>
      <c r="D26" s="103"/>
      <c r="E26" s="103"/>
      <c r="F26" s="103"/>
      <c r="G26" s="74"/>
    </row>
    <row r="27" spans="1:7" s="21" customFormat="1" ht="46.9" customHeight="1" x14ac:dyDescent="0.25">
      <c r="A27" s="20"/>
      <c r="B27" s="93" t="s">
        <v>41</v>
      </c>
      <c r="C27" s="103"/>
      <c r="D27" s="103"/>
      <c r="E27" s="103"/>
      <c r="F27" s="103"/>
      <c r="G27" s="74"/>
    </row>
    <row r="28" spans="1:7" s="21" customFormat="1" x14ac:dyDescent="0.25">
      <c r="A28" s="20"/>
      <c r="B28" s="93" t="s">
        <v>42</v>
      </c>
      <c r="C28" s="94"/>
      <c r="D28" s="94"/>
      <c r="E28" s="73"/>
      <c r="F28" s="73"/>
      <c r="G28" s="74"/>
    </row>
    <row r="29" spans="1:7" s="21" customFormat="1" x14ac:dyDescent="0.25">
      <c r="A29" s="20"/>
      <c r="B29" s="95" t="s">
        <v>43</v>
      </c>
      <c r="C29" s="94"/>
      <c r="D29" s="75"/>
      <c r="E29" s="76"/>
      <c r="F29" s="76"/>
      <c r="G29" s="74"/>
    </row>
    <row r="30" spans="1:7" s="18" customFormat="1" ht="29.45" customHeight="1" x14ac:dyDescent="0.25">
      <c r="A30" s="17"/>
      <c r="B30" s="96" t="s">
        <v>233</v>
      </c>
      <c r="C30" s="96"/>
      <c r="D30" s="96"/>
      <c r="E30" s="96"/>
      <c r="F30" s="96"/>
      <c r="G30" s="68"/>
    </row>
    <row r="31" spans="1:7" s="18" customFormat="1" ht="28.15" customHeight="1" x14ac:dyDescent="0.25">
      <c r="A31" s="19"/>
      <c r="B31" s="96" t="s">
        <v>34</v>
      </c>
      <c r="C31" s="96"/>
      <c r="D31" s="96"/>
      <c r="E31" s="96"/>
      <c r="F31" s="96"/>
      <c r="G31" s="68"/>
    </row>
    <row r="32" spans="1:7" s="18" customFormat="1" x14ac:dyDescent="0.25">
      <c r="A32" s="19"/>
      <c r="B32" s="96" t="s">
        <v>35</v>
      </c>
      <c r="C32" s="96"/>
      <c r="D32" s="96"/>
      <c r="E32" s="96"/>
      <c r="F32" s="96"/>
      <c r="G32" s="68"/>
    </row>
    <row r="33" spans="1:7" s="18" customFormat="1" x14ac:dyDescent="0.25">
      <c r="A33" s="19"/>
      <c r="B33" s="77"/>
      <c r="C33" s="77"/>
      <c r="D33" s="75"/>
      <c r="E33" s="76"/>
      <c r="F33" s="76"/>
      <c r="G33" s="68"/>
    </row>
    <row r="34" spans="1:7" s="15" customFormat="1" x14ac:dyDescent="0.25">
      <c r="A34" s="14"/>
      <c r="B34" s="97" t="s">
        <v>36</v>
      </c>
      <c r="C34" s="98"/>
      <c r="D34" s="98"/>
      <c r="E34" s="78"/>
      <c r="F34" s="79"/>
      <c r="G34" s="67"/>
    </row>
    <row r="35" spans="1:7" s="23" customFormat="1" x14ac:dyDescent="0.25">
      <c r="A35" s="22"/>
      <c r="B35" s="80" t="s">
        <v>37</v>
      </c>
      <c r="C35" s="81"/>
      <c r="D35" s="82"/>
      <c r="E35" s="83"/>
      <c r="F35" s="84"/>
      <c r="G35" s="84"/>
    </row>
    <row r="36" spans="1:7" s="23" customFormat="1" x14ac:dyDescent="0.25">
      <c r="A36" s="19"/>
      <c r="B36" s="93" t="s">
        <v>38</v>
      </c>
      <c r="C36" s="94"/>
      <c r="D36" s="94"/>
      <c r="E36" s="83"/>
      <c r="F36" s="84"/>
      <c r="G36" s="84"/>
    </row>
    <row r="37" spans="1:7" s="23" customFormat="1" x14ac:dyDescent="0.25">
      <c r="A37" s="19"/>
      <c r="B37" s="93" t="s">
        <v>39</v>
      </c>
      <c r="C37" s="94"/>
      <c r="D37" s="94"/>
      <c r="E37" s="83"/>
      <c r="F37" s="84"/>
      <c r="G37" s="84"/>
    </row>
    <row r="38" spans="1:7" s="23" customFormat="1" x14ac:dyDescent="0.25">
      <c r="A38" s="19"/>
      <c r="B38" s="85"/>
      <c r="C38" s="85"/>
      <c r="D38" s="85"/>
      <c r="E38" s="86"/>
      <c r="F38" s="86"/>
      <c r="G38" s="84"/>
    </row>
    <row r="39" spans="1:7" s="23" customFormat="1" x14ac:dyDescent="0.25">
      <c r="A39" s="19"/>
      <c r="B39" s="26"/>
      <c r="C39" s="26"/>
      <c r="D39" s="26"/>
      <c r="E39" s="12"/>
      <c r="F39" s="12"/>
    </row>
  </sheetData>
  <sheetProtection algorithmName="SHA-512" hashValue="p7CTbaBsT1UzXogdh4Ld+jX765kCMEQAh42oKbUimYkHjaXwVMQCdxNaUU2jCm3W4R5cSUyGO6ItzkUqfsYwnA==" saltValue="JAknPbdUl18dfnbse+FHXw==" spinCount="100000" sheet="1" objects="1" scenarios="1"/>
  <mergeCells count="22">
    <mergeCell ref="B1:D1"/>
    <mergeCell ref="B5:D5"/>
    <mergeCell ref="B6:F6"/>
    <mergeCell ref="B10:F10"/>
    <mergeCell ref="B28:D28"/>
    <mergeCell ref="B19:E19"/>
    <mergeCell ref="B22:F22"/>
    <mergeCell ref="B23:F23"/>
    <mergeCell ref="B25:F25"/>
    <mergeCell ref="B26:F26"/>
    <mergeCell ref="B27:F27"/>
    <mergeCell ref="B13:F13"/>
    <mergeCell ref="B11:F11"/>
    <mergeCell ref="B12:F12"/>
    <mergeCell ref="B17:F17"/>
    <mergeCell ref="B36:D36"/>
    <mergeCell ref="B37:D37"/>
    <mergeCell ref="B29:C29"/>
    <mergeCell ref="B30:F30"/>
    <mergeCell ref="B31:F31"/>
    <mergeCell ref="B32:F32"/>
    <mergeCell ref="B34:D34"/>
  </mergeCells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N19"/>
  <sheetViews>
    <sheetView workbookViewId="0">
      <selection activeCell="F17" sqref="F17"/>
    </sheetView>
  </sheetViews>
  <sheetFormatPr defaultRowHeight="15" x14ac:dyDescent="0.25"/>
  <cols>
    <col min="1" max="1" width="2.42578125" style="45" customWidth="1"/>
    <col min="2" max="2" width="10.7109375" style="45" customWidth="1"/>
    <col min="3" max="3" width="39.5703125" style="59" customWidth="1"/>
    <col min="4" max="4" width="5.7109375" style="44" customWidth="1"/>
    <col min="5" max="5" width="8.42578125" style="43" customWidth="1"/>
    <col min="6" max="6" width="6.85546875" style="43" customWidth="1"/>
    <col min="7" max="7" width="8.42578125" style="43" customWidth="1"/>
    <col min="8" max="8" width="8.85546875" style="52" customWidth="1"/>
    <col min="9" max="14" width="8.85546875" style="53"/>
  </cols>
  <sheetData>
    <row r="2" spans="1:14" x14ac:dyDescent="0.25">
      <c r="C2" s="59" t="s">
        <v>135</v>
      </c>
    </row>
    <row r="4" spans="1:14" ht="14.45" customHeight="1" x14ac:dyDescent="0.25">
      <c r="C4" s="59" t="s">
        <v>186</v>
      </c>
      <c r="D4" s="43" t="s">
        <v>154</v>
      </c>
      <c r="E4" s="49">
        <v>251</v>
      </c>
    </row>
    <row r="5" spans="1:14" ht="14.45" customHeight="1" x14ac:dyDescent="0.25">
      <c r="C5" s="59" t="s">
        <v>155</v>
      </c>
      <c r="D5" s="43" t="s">
        <v>154</v>
      </c>
      <c r="E5" s="49">
        <v>3</v>
      </c>
    </row>
    <row r="6" spans="1:14" x14ac:dyDescent="0.25">
      <c r="D6" s="43"/>
    </row>
    <row r="7" spans="1:14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4" s="45" customFormat="1" ht="30" x14ac:dyDescent="0.25">
      <c r="A9" s="45" t="s">
        <v>0</v>
      </c>
      <c r="B9" s="45" t="s">
        <v>157</v>
      </c>
      <c r="C9" s="48" t="s">
        <v>158</v>
      </c>
      <c r="D9" s="44" t="s">
        <v>16</v>
      </c>
      <c r="E9" s="43">
        <f>E4*E5</f>
        <v>753</v>
      </c>
      <c r="F9" s="106"/>
      <c r="G9" s="43">
        <f>E9*F9</f>
        <v>0</v>
      </c>
      <c r="H9" s="52"/>
      <c r="I9" s="54"/>
      <c r="J9" s="54"/>
      <c r="K9" s="54"/>
      <c r="L9" s="54"/>
      <c r="M9" s="54"/>
      <c r="N9" s="54"/>
    </row>
    <row r="10" spans="1:14" s="45" customFormat="1" x14ac:dyDescent="0.25">
      <c r="C10" s="48"/>
      <c r="D10" s="44"/>
      <c r="E10" s="43"/>
      <c r="F10" s="43"/>
      <c r="G10" s="43"/>
      <c r="H10" s="52"/>
      <c r="I10" s="54"/>
      <c r="J10" s="54"/>
      <c r="K10" s="54"/>
      <c r="L10" s="54"/>
      <c r="M10" s="54"/>
      <c r="N10" s="54"/>
    </row>
    <row r="11" spans="1:14" s="45" customFormat="1" x14ac:dyDescent="0.25">
      <c r="A11" s="45" t="s">
        <v>1</v>
      </c>
      <c r="B11" s="45" t="s">
        <v>159</v>
      </c>
      <c r="C11" s="48" t="s">
        <v>160</v>
      </c>
      <c r="D11" s="44" t="s">
        <v>16</v>
      </c>
      <c r="E11" s="43">
        <f>E9</f>
        <v>753</v>
      </c>
      <c r="F11" s="106"/>
      <c r="G11" s="43">
        <f t="shared" ref="G11" si="0">E11*F11</f>
        <v>0</v>
      </c>
      <c r="H11" s="52"/>
      <c r="I11" s="54"/>
      <c r="J11" s="54"/>
      <c r="K11" s="54"/>
      <c r="L11" s="54"/>
      <c r="M11" s="54"/>
      <c r="N11" s="54"/>
    </row>
    <row r="13" spans="1:14" ht="75" x14ac:dyDescent="0.25">
      <c r="A13" s="45" t="s">
        <v>2</v>
      </c>
      <c r="B13" s="45" t="s">
        <v>143</v>
      </c>
      <c r="C13" s="59" t="s">
        <v>179</v>
      </c>
      <c r="D13" s="44" t="s">
        <v>17</v>
      </c>
      <c r="E13" s="43">
        <f>E9*0.1</f>
        <v>75.3</v>
      </c>
      <c r="F13" s="106"/>
      <c r="G13" s="43">
        <f t="shared" ref="G13" si="1">E13*F13</f>
        <v>0</v>
      </c>
    </row>
    <row r="15" spans="1:14" ht="30" x14ac:dyDescent="0.25">
      <c r="A15" s="45" t="s">
        <v>3</v>
      </c>
      <c r="B15" s="45" t="s">
        <v>145</v>
      </c>
      <c r="C15" s="59" t="s">
        <v>144</v>
      </c>
      <c r="D15" s="44" t="s">
        <v>16</v>
      </c>
      <c r="E15" s="43">
        <f>E9</f>
        <v>753</v>
      </c>
      <c r="F15" s="106"/>
      <c r="G15" s="43">
        <f t="shared" ref="G15" si="2">E15*F15</f>
        <v>0</v>
      </c>
    </row>
    <row r="17" spans="1:11" ht="60" x14ac:dyDescent="0.25">
      <c r="A17" s="45" t="s">
        <v>4</v>
      </c>
      <c r="B17" s="45" t="s">
        <v>141</v>
      </c>
      <c r="C17" s="59" t="s">
        <v>140</v>
      </c>
      <c r="D17" s="44" t="s">
        <v>16</v>
      </c>
      <c r="E17" s="43">
        <f>E9</f>
        <v>753</v>
      </c>
      <c r="F17" s="106"/>
      <c r="G17" s="43">
        <f t="shared" ref="G17" si="3">E17*F17</f>
        <v>0</v>
      </c>
      <c r="I17" s="55"/>
      <c r="J17" s="55"/>
      <c r="K17" s="55"/>
    </row>
    <row r="18" spans="1:11" x14ac:dyDescent="0.25">
      <c r="I18" s="55"/>
      <c r="J18" s="55"/>
      <c r="K18" s="55"/>
    </row>
    <row r="19" spans="1:11" ht="14.45" customHeight="1" x14ac:dyDescent="0.25">
      <c r="C19" s="10" t="s">
        <v>187</v>
      </c>
      <c r="D19" s="47"/>
      <c r="E19" s="46"/>
      <c r="F19" s="46"/>
      <c r="G19" s="46">
        <f>SUM(G9:G17)</f>
        <v>0</v>
      </c>
    </row>
  </sheetData>
  <sheetProtection algorithmName="SHA-512" hashValue="dRVotG29MC9N7psKoihKmV0NBZ1uTBlNFnmp6xydxOSts0gZOetZm0YCKBa1hp8pE+Yc2ElYqU8Jmjc4DflM8Q==" saltValue="DEmWzbksF3tE4yKGpks3cg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J15"/>
  <sheetViews>
    <sheetView workbookViewId="0">
      <selection activeCell="F13" sqref="F13"/>
    </sheetView>
  </sheetViews>
  <sheetFormatPr defaultRowHeight="15" x14ac:dyDescent="0.25"/>
  <cols>
    <col min="1" max="1" width="3.140625" style="45" customWidth="1"/>
    <col min="2" max="2" width="10" style="45" customWidth="1"/>
    <col min="3" max="3" width="39.5703125" style="51" customWidth="1"/>
    <col min="4" max="4" width="5.7109375" style="44" customWidth="1"/>
    <col min="5" max="5" width="8.85546875" style="43"/>
    <col min="6" max="6" width="6.140625" style="43" customWidth="1"/>
    <col min="7" max="7" width="8.5703125" style="43" customWidth="1"/>
    <col min="8" max="8" width="8.85546875" style="42" customWidth="1"/>
  </cols>
  <sheetData>
    <row r="2" spans="1:10" x14ac:dyDescent="0.25">
      <c r="C2" s="51" t="s">
        <v>136</v>
      </c>
    </row>
    <row r="4" spans="1:10" ht="14.45" customHeight="1" x14ac:dyDescent="0.25">
      <c r="C4" s="51" t="s">
        <v>188</v>
      </c>
      <c r="D4" s="43" t="s">
        <v>154</v>
      </c>
      <c r="E4" s="49">
        <v>520</v>
      </c>
    </row>
    <row r="5" spans="1:10" ht="14.45" customHeight="1" x14ac:dyDescent="0.25">
      <c r="C5" s="51" t="s">
        <v>215</v>
      </c>
      <c r="D5" s="43" t="s">
        <v>154</v>
      </c>
      <c r="E5" s="49">
        <v>2.5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45" x14ac:dyDescent="0.25">
      <c r="A9" s="45" t="s">
        <v>0</v>
      </c>
      <c r="B9" s="45" t="s">
        <v>161</v>
      </c>
      <c r="C9" s="48" t="s">
        <v>162</v>
      </c>
      <c r="D9" s="44" t="s">
        <v>17</v>
      </c>
      <c r="E9" s="43">
        <f>E4*E5*0.3</f>
        <v>390</v>
      </c>
      <c r="F9" s="106"/>
      <c r="G9" s="43">
        <f>E9*F9</f>
        <v>0</v>
      </c>
      <c r="H9" s="42"/>
    </row>
    <row r="11" spans="1:10" ht="30" x14ac:dyDescent="0.25">
      <c r="A11" s="45" t="s">
        <v>1</v>
      </c>
      <c r="B11" s="45" t="s">
        <v>145</v>
      </c>
      <c r="C11" s="51" t="s">
        <v>144</v>
      </c>
      <c r="D11" s="44" t="s">
        <v>16</v>
      </c>
      <c r="E11" s="43">
        <f>E4*E5</f>
        <v>1300</v>
      </c>
      <c r="F11" s="106"/>
      <c r="G11" s="43">
        <f t="shared" ref="G11:G13" si="0">E11*F11</f>
        <v>0</v>
      </c>
    </row>
    <row r="13" spans="1:10" ht="75" x14ac:dyDescent="0.25">
      <c r="A13" s="45" t="s">
        <v>2</v>
      </c>
      <c r="B13" s="45" t="s">
        <v>163</v>
      </c>
      <c r="C13" s="51" t="s">
        <v>164</v>
      </c>
      <c r="D13" s="44" t="s">
        <v>17</v>
      </c>
      <c r="E13" s="43">
        <f>E9</f>
        <v>390</v>
      </c>
      <c r="F13" s="106"/>
      <c r="G13" s="43">
        <f t="shared" si="0"/>
        <v>0</v>
      </c>
      <c r="I13" s="50"/>
      <c r="J13" s="50"/>
    </row>
    <row r="15" spans="1:10" ht="14.45" customHeight="1" x14ac:dyDescent="0.25">
      <c r="C15" s="10" t="s">
        <v>187</v>
      </c>
      <c r="D15" s="47"/>
      <c r="E15" s="46"/>
      <c r="F15" s="46"/>
      <c r="G15" s="46">
        <f>SUM(G9:G14)</f>
        <v>0</v>
      </c>
    </row>
  </sheetData>
  <sheetProtection algorithmName="SHA-512" hashValue="J7UsVtLY3nTPo4q67+jbBv6bwQ/EppdaEUOsClHcROc8p+OnmI1Htz2sP433qqs9erTgPekMpjl7zr+yuyOIyA==" saltValue="kvp66JuzdTkc0LfPPZflZ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H17"/>
  <sheetViews>
    <sheetView workbookViewId="0">
      <selection activeCell="F15" sqref="F15"/>
    </sheetView>
  </sheetViews>
  <sheetFormatPr defaultRowHeight="15" x14ac:dyDescent="0.25"/>
  <cols>
    <col min="1" max="1" width="3.140625" style="45" customWidth="1"/>
    <col min="2" max="2" width="11" style="45" customWidth="1"/>
    <col min="3" max="3" width="37.85546875" style="51" customWidth="1"/>
    <col min="4" max="4" width="5.28515625" style="44" customWidth="1"/>
    <col min="5" max="5" width="8.85546875" style="43"/>
    <col min="6" max="6" width="7.140625" style="43" customWidth="1"/>
    <col min="7" max="7" width="8.7109375" style="43" customWidth="1"/>
    <col min="8" max="8" width="8.85546875" style="42" customWidth="1"/>
  </cols>
  <sheetData>
    <row r="2" spans="1:8" ht="14.45" customHeight="1" x14ac:dyDescent="0.25">
      <c r="C2" s="51" t="s">
        <v>165</v>
      </c>
    </row>
    <row r="4" spans="1:8" ht="14.45" customHeight="1" x14ac:dyDescent="0.25">
      <c r="C4" s="51" t="s">
        <v>174</v>
      </c>
      <c r="D4" s="43" t="s">
        <v>154</v>
      </c>
      <c r="E4" s="49">
        <v>495</v>
      </c>
    </row>
    <row r="5" spans="1:8" ht="14.45" customHeight="1" x14ac:dyDescent="0.25">
      <c r="C5" s="51" t="s">
        <v>173</v>
      </c>
      <c r="D5" s="43" t="s">
        <v>154</v>
      </c>
      <c r="E5" s="49">
        <v>5.3</v>
      </c>
    </row>
    <row r="6" spans="1:8" x14ac:dyDescent="0.25">
      <c r="D6" s="43"/>
    </row>
    <row r="7" spans="1:8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8" x14ac:dyDescent="0.25">
      <c r="A9" s="45" t="s">
        <v>0</v>
      </c>
      <c r="B9" s="45" t="s">
        <v>166</v>
      </c>
      <c r="C9" s="51" t="s">
        <v>167</v>
      </c>
      <c r="D9" s="44" t="s">
        <v>16</v>
      </c>
      <c r="E9" s="43">
        <f>E4*E5</f>
        <v>2623.5</v>
      </c>
      <c r="F9" s="106"/>
      <c r="G9" s="43">
        <f>E9*F9</f>
        <v>0</v>
      </c>
    </row>
    <row r="11" spans="1:8" s="45" customFormat="1" ht="63" customHeight="1" x14ac:dyDescent="0.25">
      <c r="A11" s="45" t="s">
        <v>1</v>
      </c>
      <c r="B11" s="45" t="s">
        <v>168</v>
      </c>
      <c r="C11" s="48" t="s">
        <v>169</v>
      </c>
      <c r="D11" s="56" t="s">
        <v>17</v>
      </c>
      <c r="E11" s="43">
        <v>1386</v>
      </c>
      <c r="F11" s="106"/>
      <c r="G11" s="43">
        <f>E11*F11</f>
        <v>0</v>
      </c>
      <c r="H11" s="42"/>
    </row>
    <row r="13" spans="1:8" x14ac:dyDescent="0.25">
      <c r="A13" s="45" t="s">
        <v>2</v>
      </c>
      <c r="B13" s="45" t="s">
        <v>159</v>
      </c>
      <c r="C13" s="51" t="s">
        <v>160</v>
      </c>
      <c r="D13" s="44" t="s">
        <v>16</v>
      </c>
      <c r="E13" s="43">
        <v>1237</v>
      </c>
      <c r="F13" s="106"/>
      <c r="G13" s="43">
        <f t="shared" ref="G13" si="0">E13*F13</f>
        <v>0</v>
      </c>
    </row>
    <row r="15" spans="1:8" ht="60" x14ac:dyDescent="0.25">
      <c r="A15" s="45" t="s">
        <v>3</v>
      </c>
      <c r="B15" s="45" t="s">
        <v>170</v>
      </c>
      <c r="C15" s="51" t="s">
        <v>171</v>
      </c>
      <c r="D15" s="44" t="s">
        <v>17</v>
      </c>
      <c r="E15" s="43">
        <f>E11*0.8</f>
        <v>1108.8</v>
      </c>
      <c r="F15" s="106"/>
      <c r="G15" s="43">
        <f t="shared" ref="G15" si="1">E15*F15</f>
        <v>0</v>
      </c>
    </row>
    <row r="17" spans="3:7" ht="14.45" customHeight="1" x14ac:dyDescent="0.25">
      <c r="C17" s="10" t="s">
        <v>217</v>
      </c>
      <c r="D17" s="47"/>
      <c r="E17" s="46"/>
      <c r="F17" s="46"/>
      <c r="G17" s="46">
        <f>SUM(G9:G15)</f>
        <v>0</v>
      </c>
    </row>
  </sheetData>
  <sheetProtection algorithmName="SHA-512" hashValue="XTpx++kUe56tBD3RTSUyp9UguoaIFwGTQSPpnA5b/w1SOOrNrNeCfqG4V8El8IBiyy7+Vz1khM9ypxKrwq6g6Q==" saltValue="VBYPOOlLaSnBWCK8uNbCEQ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H17"/>
  <sheetViews>
    <sheetView workbookViewId="0">
      <selection activeCell="F15" sqref="F15"/>
    </sheetView>
  </sheetViews>
  <sheetFormatPr defaultRowHeight="15" x14ac:dyDescent="0.25"/>
  <cols>
    <col min="1" max="1" width="3.140625" style="45" customWidth="1"/>
    <col min="2" max="2" width="11" style="45" customWidth="1"/>
    <col min="3" max="3" width="37.28515625" style="51" customWidth="1"/>
    <col min="4" max="4" width="5.7109375" style="44" customWidth="1"/>
    <col min="5" max="5" width="8.85546875" style="43"/>
    <col min="6" max="6" width="7.28515625" style="43" customWidth="1"/>
    <col min="7" max="7" width="9" style="43" customWidth="1"/>
    <col min="8" max="8" width="8.85546875" style="42" customWidth="1"/>
  </cols>
  <sheetData>
    <row r="2" spans="1:8" ht="14.45" customHeight="1" x14ac:dyDescent="0.25">
      <c r="C2" s="51" t="s">
        <v>165</v>
      </c>
    </row>
    <row r="3" spans="1:8" ht="14.45" customHeight="1" x14ac:dyDescent="0.25"/>
    <row r="4" spans="1:8" ht="14.45" customHeight="1" x14ac:dyDescent="0.25">
      <c r="C4" s="51" t="s">
        <v>175</v>
      </c>
      <c r="D4" s="43" t="s">
        <v>154</v>
      </c>
      <c r="E4" s="49">
        <v>719</v>
      </c>
    </row>
    <row r="5" spans="1:8" ht="14.45" customHeight="1" x14ac:dyDescent="0.25">
      <c r="C5" s="51" t="s">
        <v>176</v>
      </c>
      <c r="D5" s="43" t="s">
        <v>154</v>
      </c>
      <c r="E5" s="49">
        <v>2</v>
      </c>
    </row>
    <row r="6" spans="1:8" x14ac:dyDescent="0.25">
      <c r="D6" s="43"/>
    </row>
    <row r="7" spans="1:8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8" x14ac:dyDescent="0.25">
      <c r="A9" s="45" t="s">
        <v>0</v>
      </c>
      <c r="B9" s="45" t="s">
        <v>166</v>
      </c>
      <c r="C9" s="51" t="s">
        <v>167</v>
      </c>
      <c r="D9" s="44" t="s">
        <v>16</v>
      </c>
      <c r="E9" s="43">
        <f>E4*E5</f>
        <v>1438</v>
      </c>
      <c r="F9" s="106"/>
      <c r="G9" s="43">
        <f>E9*F9</f>
        <v>0</v>
      </c>
    </row>
    <row r="11" spans="1:8" s="45" customFormat="1" ht="75" x14ac:dyDescent="0.25">
      <c r="A11" s="45" t="s">
        <v>1</v>
      </c>
      <c r="B11" s="45" t="s">
        <v>168</v>
      </c>
      <c r="C11" s="48" t="s">
        <v>169</v>
      </c>
      <c r="D11" s="56" t="s">
        <v>17</v>
      </c>
      <c r="E11" s="43">
        <v>720</v>
      </c>
      <c r="F11" s="106"/>
      <c r="G11" s="43">
        <f>E11*F11</f>
        <v>0</v>
      </c>
      <c r="H11" s="42"/>
    </row>
    <row r="13" spans="1:8" x14ac:dyDescent="0.25">
      <c r="A13" s="45" t="s">
        <v>2</v>
      </c>
      <c r="B13" s="45" t="s">
        <v>159</v>
      </c>
      <c r="C13" s="51" t="s">
        <v>160</v>
      </c>
      <c r="D13" s="44" t="s">
        <v>16</v>
      </c>
      <c r="E13" s="43">
        <v>770</v>
      </c>
      <c r="F13" s="106"/>
      <c r="G13" s="43">
        <f t="shared" ref="G13" si="0">E13*F13</f>
        <v>0</v>
      </c>
    </row>
    <row r="15" spans="1:8" ht="60" x14ac:dyDescent="0.25">
      <c r="A15" s="45" t="s">
        <v>3</v>
      </c>
      <c r="B15" s="45" t="s">
        <v>170</v>
      </c>
      <c r="C15" s="51" t="s">
        <v>171</v>
      </c>
      <c r="D15" s="44" t="s">
        <v>17</v>
      </c>
      <c r="E15" s="43">
        <f>E11*0.8</f>
        <v>576</v>
      </c>
      <c r="F15" s="106"/>
      <c r="G15" s="43">
        <f t="shared" ref="G15" si="1">E15*F15</f>
        <v>0</v>
      </c>
    </row>
    <row r="17" spans="3:7" ht="14.45" customHeight="1" x14ac:dyDescent="0.25">
      <c r="C17" s="10" t="s">
        <v>218</v>
      </c>
      <c r="D17" s="47"/>
      <c r="E17" s="46"/>
      <c r="F17" s="46"/>
      <c r="G17" s="46">
        <f>SUM(G9:G15)</f>
        <v>0</v>
      </c>
    </row>
  </sheetData>
  <sheetProtection algorithmName="SHA-512" hashValue="rRL8P2uiddG2f6BWe91VH7LCvUCZbMSXkANdBmRDUQpxcgMo+3LjOcdeBSOL26RnqF2OBQ1MgBncHq//t6PGCg==" saltValue="UwkygnWy1P4ae/jVNkOJzA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H17"/>
  <sheetViews>
    <sheetView workbookViewId="0">
      <selection activeCell="F15" sqref="F15"/>
    </sheetView>
  </sheetViews>
  <sheetFormatPr defaultRowHeight="15" x14ac:dyDescent="0.25"/>
  <cols>
    <col min="1" max="1" width="3.140625" style="45" customWidth="1"/>
    <col min="2" max="2" width="11" style="45" customWidth="1"/>
    <col min="3" max="3" width="36.85546875" style="51" customWidth="1"/>
    <col min="4" max="4" width="5.7109375" style="44" customWidth="1"/>
    <col min="5" max="5" width="8.85546875" style="43"/>
    <col min="6" max="6" width="7.5703125" style="43" customWidth="1"/>
    <col min="7" max="7" width="9" style="43" customWidth="1"/>
    <col min="8" max="8" width="8.85546875" style="42" customWidth="1"/>
  </cols>
  <sheetData>
    <row r="2" spans="1:8" ht="14.45" customHeight="1" x14ac:dyDescent="0.25">
      <c r="C2" s="51" t="s">
        <v>165</v>
      </c>
    </row>
    <row r="3" spans="1:8" ht="14.45" customHeight="1" x14ac:dyDescent="0.25"/>
    <row r="4" spans="1:8" ht="14.45" customHeight="1" x14ac:dyDescent="0.25">
      <c r="C4" s="51" t="s">
        <v>177</v>
      </c>
      <c r="D4" s="43" t="s">
        <v>154</v>
      </c>
      <c r="E4" s="49">
        <v>1621</v>
      </c>
    </row>
    <row r="5" spans="1:8" ht="14.45" customHeight="1" x14ac:dyDescent="0.25">
      <c r="C5" s="51" t="s">
        <v>176</v>
      </c>
      <c r="D5" s="43" t="s">
        <v>154</v>
      </c>
      <c r="E5" s="49">
        <v>3.3</v>
      </c>
    </row>
    <row r="6" spans="1:8" x14ac:dyDescent="0.25">
      <c r="D6" s="43"/>
    </row>
    <row r="7" spans="1:8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8" x14ac:dyDescent="0.25">
      <c r="A9" s="45" t="s">
        <v>0</v>
      </c>
      <c r="B9" s="45" t="s">
        <v>166</v>
      </c>
      <c r="C9" s="51" t="s">
        <v>167</v>
      </c>
      <c r="D9" s="44" t="s">
        <v>16</v>
      </c>
      <c r="E9" s="43">
        <f>E4*E5</f>
        <v>5349.2999999999993</v>
      </c>
      <c r="F9" s="106"/>
      <c r="G9" s="43">
        <f>E9*F9</f>
        <v>0</v>
      </c>
    </row>
    <row r="11" spans="1:8" s="45" customFormat="1" ht="75" x14ac:dyDescent="0.25">
      <c r="A11" s="45" t="s">
        <v>1</v>
      </c>
      <c r="B11" s="45" t="s">
        <v>168</v>
      </c>
      <c r="C11" s="48" t="s">
        <v>169</v>
      </c>
      <c r="D11" s="56" t="s">
        <v>17</v>
      </c>
      <c r="E11" s="43">
        <v>2850</v>
      </c>
      <c r="F11" s="106"/>
      <c r="G11" s="43">
        <f>E11*F11</f>
        <v>0</v>
      </c>
      <c r="H11" s="42"/>
    </row>
    <row r="13" spans="1:8" x14ac:dyDescent="0.25">
      <c r="A13" s="45" t="s">
        <v>2</v>
      </c>
      <c r="B13" s="45" t="s">
        <v>159</v>
      </c>
      <c r="C13" s="51" t="s">
        <v>160</v>
      </c>
      <c r="D13" s="44" t="s">
        <v>16</v>
      </c>
      <c r="E13" s="43">
        <v>3240</v>
      </c>
      <c r="F13" s="106"/>
      <c r="G13" s="43">
        <f t="shared" ref="G13" si="0">E13*F13</f>
        <v>0</v>
      </c>
    </row>
    <row r="15" spans="1:8" ht="60" x14ac:dyDescent="0.25">
      <c r="A15" s="45" t="s">
        <v>3</v>
      </c>
      <c r="B15" s="45" t="s">
        <v>170</v>
      </c>
      <c r="C15" s="51" t="s">
        <v>171</v>
      </c>
      <c r="D15" s="44" t="s">
        <v>17</v>
      </c>
      <c r="E15" s="43">
        <f>E11*0.8</f>
        <v>2280</v>
      </c>
      <c r="F15" s="106"/>
      <c r="G15" s="43">
        <f t="shared" ref="G15" si="1">E15*F15</f>
        <v>0</v>
      </c>
    </row>
    <row r="17" spans="3:7" ht="14.45" customHeight="1" x14ac:dyDescent="0.25">
      <c r="C17" s="10" t="s">
        <v>219</v>
      </c>
      <c r="D17" s="47"/>
      <c r="E17" s="46"/>
      <c r="F17" s="46"/>
      <c r="G17" s="46">
        <f>SUM(G9:G15)</f>
        <v>0</v>
      </c>
    </row>
  </sheetData>
  <sheetProtection algorithmName="SHA-512" hashValue="96cv3zFeY44HmGk5zid8RVrxXSs8DSbQeZ11/0TcI2LWDk6BWq2Xk9ftYWYmyFjhqV3Xda1UG55Z2jNADtatQw==" saltValue="4dw4WqdY7wL2mjHfti2w/g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189</v>
      </c>
      <c r="D4" s="43" t="s">
        <v>16</v>
      </c>
      <c r="E4" s="49">
        <v>2728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2728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272.8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2728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APmqmw6XdH7Eqpo5YJ64csst2i+lDDtAXw47QUvynquZt1B8oxZT9HQ+fO3wEWrXCisvzwCKTBZiuJtM2bWoIA==" saltValue="Btoa5Ziih0dc+K2V/AiMP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198</v>
      </c>
      <c r="D4" s="43" t="s">
        <v>16</v>
      </c>
      <c r="E4" s="49">
        <v>757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757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75.7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757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Q5+7aan36gT+IK0g/++RhmO87e8tU0FNLsVikbww0SpOpvSu1DffPj2yN8UVQC66Fa6rHvDLXok06MUDWEDi8g==" saltValue="AGYLMWts8pvcAnlfMnAajQ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190</v>
      </c>
      <c r="D4" s="43" t="s">
        <v>16</v>
      </c>
      <c r="E4" s="49">
        <v>64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64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6.4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64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OHuRHnc8eyT86N56VheM9vf4C2AzTa3mqM0yJQOmM6QVsmMB9Xz9IyzLlVLIQjMWNQ8NGRKnQZGNdsWWf6dsTg==" saltValue="WcE2vVDntFOHMFaRbACmFQ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191</v>
      </c>
      <c r="D4" s="43" t="s">
        <v>16</v>
      </c>
      <c r="E4" s="49">
        <v>150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150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15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150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4J7dq08I/w9Td/L9IQnH/axjXRRR3Br3u5BqNMJJ5GMAMsd683Fd/XMTHBEudFfuFTtD2zfVJ/L/quLm3gnV2g==" saltValue="P7NanMPdAiOIIzCqV1AKBA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192</v>
      </c>
      <c r="D4" s="43" t="s">
        <v>16</v>
      </c>
      <c r="E4" s="49">
        <v>142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142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14.200000000000001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142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x0JzNZ2GEob/mDNsLCHD6NLkLdIgaEtGMk0kcym2b3ikfYSZr95tar6kzd/jzHypckNXYYQFTLHmmdn2OHuVpw==" saltValue="c7VG5TUg3b1+XSK4rb7rJ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9"/>
  <sheetViews>
    <sheetView tabSelected="1" workbookViewId="0">
      <selection activeCell="F9" sqref="F9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40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40" t="s">
        <v>134</v>
      </c>
    </row>
    <row r="4" spans="1:10" ht="14.45" customHeight="1" x14ac:dyDescent="0.25">
      <c r="C4" s="40" t="s">
        <v>234</v>
      </c>
      <c r="D4" s="43" t="s">
        <v>154</v>
      </c>
      <c r="E4" s="49">
        <v>279</v>
      </c>
    </row>
    <row r="5" spans="1:10" ht="14.45" customHeight="1" x14ac:dyDescent="0.25">
      <c r="C5" s="40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28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40" t="s">
        <v>146</v>
      </c>
      <c r="D11" s="44" t="s">
        <v>17</v>
      </c>
      <c r="E11" s="43">
        <f>E4*E5*0.3</f>
        <v>251.1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40" t="s">
        <v>144</v>
      </c>
      <c r="D13" s="44" t="s">
        <v>16</v>
      </c>
      <c r="E13" s="43">
        <f>E4*E5</f>
        <v>837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40" t="s">
        <v>142</v>
      </c>
      <c r="D15" s="44" t="s">
        <v>17</v>
      </c>
      <c r="E15" s="43">
        <f>E13*0.25</f>
        <v>209.25</v>
      </c>
      <c r="F15" s="106"/>
      <c r="G15" s="43">
        <f>E15*F15</f>
        <v>0</v>
      </c>
      <c r="I15" s="39"/>
      <c r="J15" s="39"/>
    </row>
    <row r="17" spans="1:7" ht="60" x14ac:dyDescent="0.25">
      <c r="A17" s="45" t="s">
        <v>4</v>
      </c>
      <c r="B17" s="45" t="s">
        <v>141</v>
      </c>
      <c r="C17" s="40" t="s">
        <v>140</v>
      </c>
      <c r="D17" s="44" t="s">
        <v>16</v>
      </c>
      <c r="E17" s="43">
        <f>E13</f>
        <v>837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xU8iX/PilkxA1Qu3zVDbd7Sgfh/oc9qAJUkmlFj6n+iEf7eTmsibEI5QS4TJiD58m8zhRbuP6Xqfd44Zk3xxiQ==" saltValue="JQx7D86wrCfIDlDjdiGlU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193</v>
      </c>
      <c r="D4" s="43" t="s">
        <v>16</v>
      </c>
      <c r="E4" s="49">
        <v>347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347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34.700000000000003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347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XyXYrd7WH7K+b6AsgYeYFw469tNjWg2eL8BxdoJIARjkHhDk4fzlxcuZrg46UWBobaPSXGQHFdpWfhD12yY4OA==" saltValue="yptUkuTZy4+YFXiUOMy+G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194</v>
      </c>
      <c r="D4" s="43" t="s">
        <v>16</v>
      </c>
      <c r="E4" s="49">
        <v>1889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1889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188.9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1889</v>
      </c>
      <c r="F12" s="106"/>
      <c r="G12" s="43">
        <f>E12*F12</f>
        <v>0</v>
      </c>
    </row>
    <row r="13" spans="1:7" x14ac:dyDescent="0.25">
      <c r="F13" s="87"/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nymWh/q9FDQM3LM0Yl5d1haMZ2Amoit3yVvFUudpVnSQ7oDW8kQl38sWDFGJQu2Dx7oZ+p3/rPtq2Vaw0rTfeQ==" saltValue="q8OiRjJzsGA89ZBwcaJkm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195</v>
      </c>
      <c r="D4" s="43" t="s">
        <v>16</v>
      </c>
      <c r="E4" s="49">
        <v>4160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4160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416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4160</v>
      </c>
      <c r="F12" s="106"/>
      <c r="G12" s="43">
        <f>E12*F12</f>
        <v>0</v>
      </c>
    </row>
    <row r="14" spans="1:7" ht="14.45" customHeight="1" x14ac:dyDescent="0.25">
      <c r="C14" s="10"/>
      <c r="D14" s="47"/>
      <c r="E14" s="46"/>
      <c r="F14" s="46"/>
      <c r="G14" s="46">
        <f>SUM(G8:G12)</f>
        <v>0</v>
      </c>
    </row>
  </sheetData>
  <sheetProtection algorithmName="SHA-512" hashValue="wRs0Rs+XtDcSMCJnQTIUcW/sDW7/MoeXtH5k7tcsobz1JAaTAK7n/LeQ9NcNmDFJ7wJ9FVZlGm0BMqxL4G9TwA==" saltValue="ktAOdZ/WdBKIlaO4b6B9Og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landscape" r:id="rId1"/>
  <headerFooter>
    <oddFooter>Stran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196</v>
      </c>
      <c r="D4" s="43" t="s">
        <v>16</v>
      </c>
      <c r="E4" s="49">
        <v>2056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2056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205.60000000000002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2056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xGam7qNVVNCqeDgPPw3w58kOzn1X193h0uDyHQ/DQCHPmmYncAPn/8vXy3G2LJiytvGVFEkybu3Hw8Wmirw61w==" saltValue="rlYsxr8bzIbaryfhFtUhJA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60" t="s">
        <v>197</v>
      </c>
      <c r="D4" s="43" t="s">
        <v>16</v>
      </c>
      <c r="E4" s="49">
        <v>2250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2250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225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2250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JemsiV5MLmwHAc5/s690nNP5iw/PIMmLaH8jynxX+TQ8ggQAXJ+ueNB+zby/IgFl8l+enG+/JJH7wtVf+Grd2g==" saltValue="CfXeGkkURlbX+G+4N1x9ig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199</v>
      </c>
      <c r="D4" s="43" t="s">
        <v>16</v>
      </c>
      <c r="E4" s="49">
        <v>2919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2919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291.90000000000003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2919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rrGuV5fZMiFeBMkdKbeEn4wGnasCG+YNS50+sjYevoLJxJV7ffJElC0hTWD1N11Pgds5TisMHKAXanEUekjVCA==" saltValue="MgdwST1nE2bdR5VVzGspt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200</v>
      </c>
      <c r="D4" s="43" t="s">
        <v>16</v>
      </c>
      <c r="E4" s="49">
        <v>1339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1339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133.9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1339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7uKl4nclNcSHa4nE3CHkX1Bzv4D06Oo6UO4jfhvHn5LrCoMOHirC45173V4PcSWKyiSZRh0HvJrV9NtUPey23A==" saltValue="yTq30zn4ZA1WEnZaI+KAFw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201</v>
      </c>
      <c r="D4" s="43" t="s">
        <v>16</v>
      </c>
      <c r="E4" s="49">
        <v>165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165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16.5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165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kqtwE7Rl4Ta+EuwWpIAx3tz5R/IJN0PABLvp+TRSJwby2s46nsJ6TDTMuiD0dV5DccQS/UOGxoP5fYsNw4+YXQ==" saltValue="l/UkBI6srDMIyQ+7AB86zQ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202</v>
      </c>
      <c r="D4" s="43" t="s">
        <v>16</v>
      </c>
      <c r="E4" s="49">
        <v>343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343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34.300000000000004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343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IPR2H1A1Q1zLpuhAsowXtON5T8G+i83JSNorkn84IH3E3ZtRgZW/yN/hgexHU0MlJWPBXZTI6PSoO8q2R3OXzQ==" saltValue="66KLWFLlkH1uhozbDZNS2A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203</v>
      </c>
      <c r="D4" s="43" t="s">
        <v>16</v>
      </c>
      <c r="E4" s="49">
        <v>1178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1178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117.80000000000001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1178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iuBZqev14ULUaKE869dRONeqJZ6rJ6eVQ7a739suhhIn+lrl5/T/Rw1Cr+d7IZyKHYLeDTDBHEErDct1vk1fVA==" saltValue="9sP3HsFtWqngVkElV0cuuQ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9"/>
  <sheetViews>
    <sheetView topLeftCell="A4"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235</v>
      </c>
      <c r="D4" s="43" t="s">
        <v>154</v>
      </c>
      <c r="E4" s="49">
        <v>257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26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231.29999999999998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771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192.75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771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vUj4rL1v7Q/KWw4pZEq2sS+7vzQ2hjYb5BwycFcdjShmiCdeB8vfJ44GGeWfWthqwZsVKTYPTgz/yXO6lTpFwg==" saltValue="YKnGR0F6UeDOqytHbFHrH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204</v>
      </c>
      <c r="D4" s="43" t="s">
        <v>16</v>
      </c>
      <c r="E4" s="49">
        <v>850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850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85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850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UjgLRYBz3Fquwy1g6xeSwMrPGCbepkSaxW06GLNWDgYFRebk6e/jrjH08CFX12eJ4KAQkEqSNa87ByvYHo/Vkg==" saltValue="pr9JJq7EhwCW6ybG1BPDJg==" spinCount="100000" sheet="1" objects="1" scenarios="1" selectLockedCells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Stran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205</v>
      </c>
      <c r="D4" s="43" t="s">
        <v>16</v>
      </c>
      <c r="E4" s="49">
        <v>1491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1491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149.1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1491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r1U3URfpmelVQobTRfWfTsD7NHSkq1xmsfoizW8UE9Wnlm3Kt7lAaVadomE/Lowdr3AvASzzblE5/L2G5QNZ7g==" saltValue="GZQX3zGTBeMQd9Y4MlMklw==" spinCount="100000" sheet="1" objects="1" scenarios="1" selectLockedCells="1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206</v>
      </c>
      <c r="D4" s="43" t="s">
        <v>16</v>
      </c>
      <c r="E4" s="49">
        <v>983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983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98.300000000000011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983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J1DpBVfUWG03QVOnwp5SSJR2RAR3lD7N3P8G9fvs+L+0G1BmREsFC+QFdhHFzvJf5GzXK7vU22/QTSCJ0eICtw==" saltValue="kqOI71C5lBEYSwu6SNWwxA==" spinCount="100000" sheet="1" objects="1" scenarios="1" selectLockedCells="1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207</v>
      </c>
      <c r="D4" s="43" t="s">
        <v>16</v>
      </c>
      <c r="E4" s="49">
        <v>442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442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44.2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442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Fca44tSiA0cb3gUdusgw5PZMsuVPCsG0nFG3h3JR3iTwU85xjOiRV7wnkzHLMl0+Z9cg0swVQZkYocSCo94TRA==" saltValue="M7kQVYJozE+QVNGOSiRx6Q==" spinCount="100000" sheet="1" objects="1" scenarios="1" selectLockedCells="1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208</v>
      </c>
      <c r="D4" s="43" t="s">
        <v>16</v>
      </c>
      <c r="E4" s="49">
        <v>1569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1569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156.9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1569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uiaErbBExCtf70CFW3eRQuwluVU4Sta4FdQrjykLhK6RURv1eIs8p2HWhzqMu/lDo90iiT0TbA5MEg5G6W+XIQ==" saltValue="Q48Ub7YNE/AIOW6rwNX7Uw==" spinCount="100000" sheet="1" objects="1" scenarios="1" selectLockedCells="1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209</v>
      </c>
      <c r="D4" s="43" t="s">
        <v>16</v>
      </c>
      <c r="E4" s="49">
        <v>3755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3755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375.5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3755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VrSgY5x9ylFnU/Vp8lRORBYp2getaKvZ2FIN3bd26JZcZqRKdVE5H+kz6NjWLIqX4kVV6xEwDfX3Rbu5Du1H3Q==" saltValue="qpkbu1tqLamq99C+JRJa7w==" spinCount="100000" sheet="1" objects="1" scenarios="1" selectLockedCells="1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210</v>
      </c>
      <c r="D4" s="43" t="s">
        <v>16</v>
      </c>
      <c r="E4" s="49">
        <v>2838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2838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283.8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2838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2sRqQO6KXF6nok+RKCxux2rFVA5yrtsQeaL0Tlifm81Dtc2+ea6q+NPdXfenUYsHg7ucCnYvLMvJL5shenGLgQ==" saltValue="hdvJEz3ZWBP0fI6hZB9ZYw==" spinCount="100000" sheet="1" objects="1" scenarios="1" selectLockedCells="1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211</v>
      </c>
      <c r="D4" s="43" t="s">
        <v>16</v>
      </c>
      <c r="E4" s="49">
        <v>719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719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71.900000000000006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719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4SEpMyIzQGGgRSozez/vnKcFEa9RYExav5/QYM12SIDJLN9SePWBsDDbPTOF4rozMR+4Wu2SoKrIWL1DF6Lf7Q==" saltValue="/unJgi+n0YyMdoIARj4ITQ==" spinCount="100000" sheet="1" objects="1" scenarios="1" selectLockedCells="1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212</v>
      </c>
      <c r="D4" s="43" t="s">
        <v>16</v>
      </c>
      <c r="E4" s="49">
        <v>1325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1325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132.5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1325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9D0qFazNnVN7DuQY14JHC3YCS8sY7E6C3xmhunu+asQqPLWvp5e8bzkL9UGaO92xA0I40TPbLE4KOaPOJxg+6g==" saltValue="d87ZUTQJPRLwofNlA5/nLQ==" spinCount="100000" sheet="1" objects="1" scenarios="1" selectLockedCells="1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213</v>
      </c>
      <c r="D4" s="43" t="s">
        <v>16</v>
      </c>
      <c r="E4" s="49">
        <v>2293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2293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229.3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2293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tEpHGKi1/yHZ2dhT/Kh6QiZAuPCHWTSZNkmUW1jjNQZx5V8t5Gsp4qvE8toPs0RxedVrrYmRe3f+hcuZDMMK0w==" saltValue="YjlsmqGcSY+hyLQVxOLG/A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236</v>
      </c>
      <c r="D4" s="43" t="s">
        <v>154</v>
      </c>
      <c r="E4" s="49">
        <v>734</v>
      </c>
    </row>
    <row r="5" spans="1:10" ht="14.45" customHeight="1" x14ac:dyDescent="0.25">
      <c r="C5" s="62" t="s">
        <v>220</v>
      </c>
      <c r="D5" s="43" t="s">
        <v>154</v>
      </c>
      <c r="E5" s="49">
        <v>3.5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73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770.69999999999993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2569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642.25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2569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GXMS1p37XIcrFbjES3zSi7Y+Qk+E534bi4gdL0Em4eS4MLuDhXaKmqWegQRW1mkA4yImhsTFg1cuGz0UdxBydQ==" saltValue="pfBInJV56CA1t3BdHfhytw==" spinCount="100000" sheet="1" objects="1" scenarios="1" selectLockedCells="1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G14"/>
  <sheetViews>
    <sheetView workbookViewId="0">
      <selection activeCell="F12" sqref="F12"/>
    </sheetView>
  </sheetViews>
  <sheetFormatPr defaultRowHeight="15" x14ac:dyDescent="0.25"/>
  <cols>
    <col min="1" max="1" width="3.140625" style="45" customWidth="1"/>
    <col min="2" max="2" width="11" style="45" customWidth="1"/>
    <col min="3" max="3" width="35.7109375" style="60" customWidth="1"/>
    <col min="4" max="4" width="5.7109375" style="44" customWidth="1"/>
    <col min="5" max="5" width="8.85546875" style="43"/>
    <col min="6" max="6" width="8.28515625" style="43" customWidth="1"/>
    <col min="7" max="7" width="9" style="43" customWidth="1"/>
  </cols>
  <sheetData>
    <row r="2" spans="1:7" x14ac:dyDescent="0.25">
      <c r="C2" s="60" t="s">
        <v>172</v>
      </c>
    </row>
    <row r="4" spans="1:7" ht="14.45" customHeight="1" x14ac:dyDescent="0.25">
      <c r="C4" s="10" t="s">
        <v>214</v>
      </c>
      <c r="D4" s="43" t="s">
        <v>16</v>
      </c>
      <c r="E4" s="49">
        <v>3281</v>
      </c>
    </row>
    <row r="5" spans="1:7" x14ac:dyDescent="0.25">
      <c r="D5" s="43"/>
    </row>
    <row r="6" spans="1:7" x14ac:dyDescent="0.25">
      <c r="D6" s="44" t="s">
        <v>8</v>
      </c>
      <c r="E6" s="43" t="s">
        <v>153</v>
      </c>
      <c r="F6" s="43" t="s">
        <v>152</v>
      </c>
      <c r="G6" s="43" t="s">
        <v>151</v>
      </c>
    </row>
    <row r="8" spans="1:7" x14ac:dyDescent="0.25">
      <c r="A8" s="45" t="s">
        <v>0</v>
      </c>
      <c r="B8" s="45" t="s">
        <v>166</v>
      </c>
      <c r="C8" s="60" t="s">
        <v>167</v>
      </c>
      <c r="D8" s="44" t="s">
        <v>16</v>
      </c>
      <c r="E8" s="43">
        <f>E4</f>
        <v>3281</v>
      </c>
      <c r="F8" s="106"/>
      <c r="G8" s="43">
        <f>E8*F8</f>
        <v>0</v>
      </c>
    </row>
    <row r="10" spans="1:7" ht="90" x14ac:dyDescent="0.25">
      <c r="A10" s="45" t="s">
        <v>1</v>
      </c>
      <c r="B10" s="45" t="s">
        <v>163</v>
      </c>
      <c r="C10" s="60" t="s">
        <v>164</v>
      </c>
      <c r="D10" s="44" t="s">
        <v>17</v>
      </c>
      <c r="E10" s="43">
        <f>E4*0.1</f>
        <v>328.1</v>
      </c>
      <c r="F10" s="106"/>
      <c r="G10" s="43">
        <f t="shared" ref="G10" si="0">E10*F10</f>
        <v>0</v>
      </c>
    </row>
    <row r="12" spans="1:7" ht="14.45" customHeight="1" x14ac:dyDescent="0.25">
      <c r="A12" s="45" t="s">
        <v>2</v>
      </c>
      <c r="B12" s="45" t="s">
        <v>159</v>
      </c>
      <c r="C12" s="60" t="s">
        <v>160</v>
      </c>
      <c r="D12" s="44" t="s">
        <v>16</v>
      </c>
      <c r="E12" s="43">
        <f>E4</f>
        <v>3281</v>
      </c>
      <c r="F12" s="106"/>
      <c r="G12" s="43">
        <f>E12*F12</f>
        <v>0</v>
      </c>
    </row>
    <row r="14" spans="1:7" ht="14.45" customHeight="1" x14ac:dyDescent="0.25">
      <c r="C14" s="10" t="s">
        <v>216</v>
      </c>
      <c r="D14" s="47"/>
      <c r="E14" s="46"/>
      <c r="F14" s="46"/>
      <c r="G14" s="46">
        <f>SUM(G8:G12)</f>
        <v>0</v>
      </c>
    </row>
  </sheetData>
  <sheetProtection algorithmName="SHA-512" hashValue="JRGdZmsw1R1+yYAFGzmbElMmNE7/+gXtqexqiMn+LwfDOBE+jQMRw6/hfwWscrQR/6Q0tEwVNfKO0w1BloACiA==" saltValue="SznoStpqzc1Ge1sZqAWTxw==" spinCount="100000"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237</v>
      </c>
      <c r="D4" s="43" t="s">
        <v>154</v>
      </c>
      <c r="E4" s="49">
        <v>464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46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417.59999999999997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1392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348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1392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sCSu115a9NHupfr7o/hF2cnodC7VL7VVW/DpTWfQM7EIuUv1EJG/xNvdHQGUFVjXEuOtOa8sZOGZ1kPUVesz6Q==" saltValue="Re1Ix/X50H3v3awVzPVAr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19"/>
  <sheetViews>
    <sheetView workbookViewId="0">
      <selection activeCell="F17" sqref="F17"/>
    </sheetView>
  </sheetViews>
  <sheetFormatPr defaultRowHeight="15" x14ac:dyDescent="0.25"/>
  <cols>
    <col min="1" max="1" width="3.140625" style="45" customWidth="1"/>
    <col min="2" max="2" width="10.7109375" style="45" customWidth="1"/>
    <col min="3" max="3" width="39.140625" style="62" customWidth="1"/>
    <col min="4" max="4" width="5.7109375" style="44" customWidth="1"/>
    <col min="5" max="5" width="8.28515625" style="43" customWidth="1"/>
    <col min="6" max="6" width="8.85546875" style="43"/>
    <col min="7" max="7" width="10.5703125" style="43" customWidth="1"/>
    <col min="8" max="8" width="8.85546875" style="42" customWidth="1"/>
  </cols>
  <sheetData>
    <row r="2" spans="1:10" x14ac:dyDescent="0.25">
      <c r="C2" s="62" t="s">
        <v>134</v>
      </c>
    </row>
    <row r="4" spans="1:10" ht="14.45" customHeight="1" x14ac:dyDescent="0.25">
      <c r="C4" s="62" t="s">
        <v>238</v>
      </c>
      <c r="D4" s="43" t="s">
        <v>154</v>
      </c>
      <c r="E4" s="49">
        <v>269</v>
      </c>
    </row>
    <row r="5" spans="1:10" ht="14.45" customHeight="1" x14ac:dyDescent="0.25">
      <c r="C5" s="62" t="s">
        <v>220</v>
      </c>
      <c r="D5" s="43" t="s">
        <v>154</v>
      </c>
      <c r="E5" s="49">
        <v>3</v>
      </c>
    </row>
    <row r="6" spans="1:10" x14ac:dyDescent="0.25">
      <c r="D6" s="43"/>
    </row>
    <row r="7" spans="1:10" x14ac:dyDescent="0.25">
      <c r="D7" s="44" t="s">
        <v>8</v>
      </c>
      <c r="E7" s="43" t="s">
        <v>153</v>
      </c>
      <c r="F7" s="43" t="s">
        <v>152</v>
      </c>
      <c r="G7" s="43" t="s">
        <v>151</v>
      </c>
    </row>
    <row r="9" spans="1:10" s="45" customFormat="1" ht="30" x14ac:dyDescent="0.25">
      <c r="A9" s="45" t="s">
        <v>0</v>
      </c>
      <c r="B9" s="45" t="s">
        <v>150</v>
      </c>
      <c r="C9" s="48" t="s">
        <v>149</v>
      </c>
      <c r="D9" s="44" t="s">
        <v>148</v>
      </c>
      <c r="E9" s="43">
        <v>27</v>
      </c>
      <c r="F9" s="106"/>
      <c r="G9" s="43">
        <f>E9*F9</f>
        <v>0</v>
      </c>
      <c r="H9" s="42"/>
    </row>
    <row r="11" spans="1:10" ht="120" x14ac:dyDescent="0.25">
      <c r="A11" s="45" t="s">
        <v>1</v>
      </c>
      <c r="B11" s="45" t="s">
        <v>147</v>
      </c>
      <c r="C11" s="62" t="s">
        <v>146</v>
      </c>
      <c r="D11" s="44" t="s">
        <v>17</v>
      </c>
      <c r="E11" s="43">
        <f>E4*E5*0.3</f>
        <v>242.1</v>
      </c>
      <c r="F11" s="106"/>
      <c r="G11" s="43">
        <f>E11*F11</f>
        <v>0</v>
      </c>
    </row>
    <row r="13" spans="1:10" ht="30" x14ac:dyDescent="0.25">
      <c r="A13" s="45" t="s">
        <v>2</v>
      </c>
      <c r="B13" s="45" t="s">
        <v>145</v>
      </c>
      <c r="C13" s="62" t="s">
        <v>144</v>
      </c>
      <c r="D13" s="44" t="s">
        <v>16</v>
      </c>
      <c r="E13" s="43">
        <f>E4*E5</f>
        <v>807</v>
      </c>
      <c r="F13" s="106"/>
      <c r="G13" s="43">
        <f>E13*F13</f>
        <v>0</v>
      </c>
    </row>
    <row r="15" spans="1:10" ht="75" x14ac:dyDescent="0.25">
      <c r="A15" s="45" t="s">
        <v>3</v>
      </c>
      <c r="B15" s="45" t="s">
        <v>143</v>
      </c>
      <c r="C15" s="62" t="s">
        <v>142</v>
      </c>
      <c r="D15" s="44" t="s">
        <v>17</v>
      </c>
      <c r="E15" s="43">
        <f>E13*0.25</f>
        <v>201.75</v>
      </c>
      <c r="F15" s="106"/>
      <c r="G15" s="43">
        <f>E15*F15</f>
        <v>0</v>
      </c>
      <c r="I15" s="61"/>
      <c r="J15" s="61"/>
    </row>
    <row r="17" spans="1:7" ht="60" x14ac:dyDescent="0.25">
      <c r="A17" s="45" t="s">
        <v>4</v>
      </c>
      <c r="B17" s="45" t="s">
        <v>141</v>
      </c>
      <c r="C17" s="62" t="s">
        <v>140</v>
      </c>
      <c r="D17" s="44" t="s">
        <v>16</v>
      </c>
      <c r="E17" s="43">
        <f>E13</f>
        <v>807</v>
      </c>
      <c r="F17" s="106"/>
      <c r="G17" s="43">
        <f>E17*F17</f>
        <v>0</v>
      </c>
    </row>
    <row r="19" spans="1:7" ht="14.45" customHeight="1" x14ac:dyDescent="0.25">
      <c r="C19" s="10" t="s">
        <v>221</v>
      </c>
      <c r="D19" s="47"/>
      <c r="E19" s="46"/>
      <c r="F19" s="46"/>
      <c r="G19" s="46">
        <f>SUM(G9:G17)</f>
        <v>0</v>
      </c>
    </row>
  </sheetData>
  <sheetProtection algorithmName="SHA-512" hashValue="NUx9M+iDFar2urrK7mFRMiZemnHtiwj1pe7jTpI1x9S6Wkzja+1OuGrHM8d2PV5Xe/vB5bSo3+aev+KJ5ty51w==" saltValue="JcZLeR5OLktvspH+dMAeK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70</vt:i4>
      </vt:variant>
    </vt:vector>
  </HeadingPairs>
  <TitlesOfParts>
    <vt:vector size="70" baseType="lpstr">
      <vt:lpstr> REKAPITULACIJA - SKUPNA</vt:lpstr>
      <vt:lpstr>SPLOŠNI STROŠKI</vt:lpstr>
      <vt:lpstr>REKAPITULACIJA-POTI in ZARASTI</vt:lpstr>
      <vt:lpstr>SPLOŠNA NAVODILA</vt:lpstr>
      <vt:lpstr>INP 1 </vt:lpstr>
      <vt:lpstr>INP 2</vt:lpstr>
      <vt:lpstr>INP 3 </vt:lpstr>
      <vt:lpstr>INP 4 </vt:lpstr>
      <vt:lpstr>INP 5 </vt:lpstr>
      <vt:lpstr>INP 6</vt:lpstr>
      <vt:lpstr>INP 7</vt:lpstr>
      <vt:lpstr>INP 8</vt:lpstr>
      <vt:lpstr>INP 9</vt:lpstr>
      <vt:lpstr>INP 10</vt:lpstr>
      <vt:lpstr>INP 11</vt:lpstr>
      <vt:lpstr>INP 12</vt:lpstr>
      <vt:lpstr>INP 13</vt:lpstr>
      <vt:lpstr>INP 14</vt:lpstr>
      <vt:lpstr>INP 15</vt:lpstr>
      <vt:lpstr>INP 16</vt:lpstr>
      <vt:lpstr>INP 17</vt:lpstr>
      <vt:lpstr>INP 18</vt:lpstr>
      <vt:lpstr>INP 19</vt:lpstr>
      <vt:lpstr>INP 20</vt:lpstr>
      <vt:lpstr>INP 21</vt:lpstr>
      <vt:lpstr>INP 22</vt:lpstr>
      <vt:lpstr>INP 23</vt:lpstr>
      <vt:lpstr>INP 24</vt:lpstr>
      <vt:lpstr>INP 25</vt:lpstr>
      <vt:lpstr>INP 26</vt:lpstr>
      <vt:lpstr>INP 27</vt:lpstr>
      <vt:lpstr>INP 28</vt:lpstr>
      <vt:lpstr>RP 1</vt:lpstr>
      <vt:lpstr>RP 2</vt:lpstr>
      <vt:lpstr>RP 3</vt:lpstr>
      <vt:lpstr>RP 4</vt:lpstr>
      <vt:lpstr>RP 5</vt:lpstr>
      <vt:lpstr>RP 6</vt:lpstr>
      <vt:lpstr>RP 7</vt:lpstr>
      <vt:lpstr>RP 8</vt:lpstr>
      <vt:lpstr>RSP 1</vt:lpstr>
      <vt:lpstr>OJO 1</vt:lpstr>
      <vt:lpstr>OJO 2</vt:lpstr>
      <vt:lpstr>OJO 3</vt:lpstr>
      <vt:lpstr>KGD 1</vt:lpstr>
      <vt:lpstr>KGD 2</vt:lpstr>
      <vt:lpstr>KGD 3</vt:lpstr>
      <vt:lpstr>KGD 4</vt:lpstr>
      <vt:lpstr>KGD 5</vt:lpstr>
      <vt:lpstr>KGD 6</vt:lpstr>
      <vt:lpstr>KGD 7</vt:lpstr>
      <vt:lpstr>KGD 8</vt:lpstr>
      <vt:lpstr>KGD 9</vt:lpstr>
      <vt:lpstr>KGD 10</vt:lpstr>
      <vt:lpstr>KGD 11</vt:lpstr>
      <vt:lpstr>KGD 12</vt:lpstr>
      <vt:lpstr>KGD 13</vt:lpstr>
      <vt:lpstr>KGD 14</vt:lpstr>
      <vt:lpstr>KGD 16</vt:lpstr>
      <vt:lpstr>KGD 17</vt:lpstr>
      <vt:lpstr>KGD 19</vt:lpstr>
      <vt:lpstr>KGD 20</vt:lpstr>
      <vt:lpstr>KGD 22</vt:lpstr>
      <vt:lpstr>KGD 23</vt:lpstr>
      <vt:lpstr>KGD 24</vt:lpstr>
      <vt:lpstr>KGD 25</vt:lpstr>
      <vt:lpstr>KGD 26</vt:lpstr>
      <vt:lpstr>KGD 27</vt:lpstr>
      <vt:lpstr>KGD 32</vt:lpstr>
      <vt:lpstr>KGD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</dc:creator>
  <cp:lastModifiedBy>Lojze Knavs</cp:lastModifiedBy>
  <cp:lastPrinted>2017-02-13T16:07:48Z</cp:lastPrinted>
  <dcterms:created xsi:type="dcterms:W3CDTF">2014-07-17T16:30:41Z</dcterms:created>
  <dcterms:modified xsi:type="dcterms:W3CDTF">2019-09-06T08:42:09Z</dcterms:modified>
</cp:coreProperties>
</file>